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715" windowHeight="8520" firstSheet="2" activeTab="2"/>
  </bookViews>
  <sheets>
    <sheet name="poules_M" sheetId="1" state="hidden" r:id="rId1"/>
    <sheet name="poules_N" sheetId="2" state="hidden" r:id="rId2"/>
    <sheet name="erkek_final" sheetId="3" r:id="rId3"/>
    <sheet name="kiz_final" sheetId="4" r:id="rId4"/>
    <sheet name="Kizlar_siralama" sheetId="5" r:id="rId5"/>
    <sheet name="erkek_siralama" sheetId="6" r:id="rId6"/>
    <sheet name="kizlar_elemeler" sheetId="7" r:id="rId7"/>
    <sheet name="erkek_elemeler" sheetId="8" r:id="rId8"/>
  </sheets>
  <definedNames>
    <definedName name="huit_1">#REF!</definedName>
    <definedName name="huit_2">#REF!</definedName>
    <definedName name="huit_3">#REF!</definedName>
    <definedName name="huit_4">#REF!</definedName>
    <definedName name="huit_5">#REF!</definedName>
    <definedName name="huit_6">#REF!</definedName>
    <definedName name="_xlnm.Print_Area" localSheetId="2">'erkek_final'!$B$1:$R$28</definedName>
    <definedName name="_xlnm.Print_Area" localSheetId="3">'kiz_final'!$E$1:$L$28</definedName>
  </definedNames>
  <calcPr fullCalcOnLoad="1"/>
</workbook>
</file>

<file path=xl/sharedStrings.xml><?xml version="1.0" encoding="utf-8"?>
<sst xmlns="http://schemas.openxmlformats.org/spreadsheetml/2006/main" count="565" uniqueCount="135">
  <si>
    <t>Championnat du Monde | Poules</t>
  </si>
  <si>
    <t>1er tour</t>
  </si>
  <si>
    <t>2ème tour</t>
  </si>
  <si>
    <t>barrage</t>
  </si>
  <si>
    <t>:</t>
  </si>
  <si>
    <t>-</t>
  </si>
  <si>
    <t>A</t>
  </si>
  <si>
    <t>B</t>
  </si>
  <si>
    <t>C</t>
  </si>
  <si>
    <t>D</t>
  </si>
  <si>
    <t>E</t>
  </si>
  <si>
    <t>F</t>
  </si>
  <si>
    <t>G</t>
  </si>
  <si>
    <t>H</t>
  </si>
  <si>
    <t>I</t>
  </si>
  <si>
    <t>J</t>
  </si>
  <si>
    <t>K</t>
  </si>
  <si>
    <t>L</t>
  </si>
  <si>
    <t>M</t>
  </si>
  <si>
    <t>N</t>
  </si>
  <si>
    <t>O</t>
  </si>
  <si>
    <t>P</t>
  </si>
  <si>
    <t>Coupe des Nations | Poules</t>
  </si>
  <si>
    <t>ÇEYREK FİNAL</t>
  </si>
  <si>
    <t>YARI FİNAL</t>
  </si>
  <si>
    <t>FİNAL</t>
  </si>
  <si>
    <t>Sıra</t>
  </si>
  <si>
    <t>Takımlar</t>
  </si>
  <si>
    <t>3.lük müsabakası</t>
  </si>
  <si>
    <r>
      <t xml:space="preserve">Türkiye GENÇLER Ferdi Dart Şampiyonası      </t>
    </r>
    <r>
      <rPr>
        <b/>
        <sz val="20"/>
        <color indexed="62"/>
        <rFont val="Arial"/>
        <family val="2"/>
      </rPr>
      <t>ERKEKLER</t>
    </r>
  </si>
  <si>
    <r>
      <t xml:space="preserve">Türkiye GENÇLER Ferdi Dart Şampiyonası                  </t>
    </r>
    <r>
      <rPr>
        <b/>
        <sz val="20"/>
        <color indexed="62"/>
        <rFont val="Arial"/>
        <family val="2"/>
      </rPr>
      <t>BAYANLAR</t>
    </r>
  </si>
  <si>
    <t>3.LÜK</t>
  </si>
  <si>
    <t>1.</t>
  </si>
  <si>
    <t>2.</t>
  </si>
  <si>
    <t>3.</t>
  </si>
  <si>
    <t>4.</t>
  </si>
  <si>
    <t>FURKAN GÜLTEKİN</t>
  </si>
  <si>
    <t>REHACAN KAPLAN</t>
  </si>
  <si>
    <t>HASAN BASRİ LALE</t>
  </si>
  <si>
    <t>MUSTAFA HANEFİ ÇELEBİ</t>
  </si>
  <si>
    <t>MUSA CAN ÖZBAŞ</t>
  </si>
  <si>
    <t>FURKAN CEYLAN</t>
  </si>
  <si>
    <t>HASAN BASRİ DURSUN</t>
  </si>
  <si>
    <t>UĞUR DÜZEN</t>
  </si>
  <si>
    <t>HATİCE İLDENİZ NUR BİÇER</t>
  </si>
  <si>
    <t>EMİNE DURSUN</t>
  </si>
  <si>
    <t>AYBÜKE NİSA PARLAK</t>
  </si>
  <si>
    <t>KÜBRA İREM ÇANKAYA</t>
  </si>
  <si>
    <t>Rank</t>
  </si>
  <si>
    <t>Name</t>
  </si>
  <si>
    <t>Club</t>
  </si>
  <si>
    <t>Score</t>
  </si>
  <si>
    <t>BHN</t>
  </si>
  <si>
    <t>fBHN</t>
  </si>
  <si>
    <t>Games</t>
  </si>
  <si>
    <t>Sets</t>
  </si>
  <si>
    <t>Points</t>
  </si>
  <si>
    <t>ANKARA DARTSPOR KULÜBÜ</t>
  </si>
  <si>
    <t>KEÇİÖREN BAĞLUM SPOR</t>
  </si>
  <si>
    <t>SİTAL GENÇLİK SPOR</t>
  </si>
  <si>
    <t>BAŞKENT EĞİTİM SPOR KULÜBÜ</t>
  </si>
  <si>
    <t>5.</t>
  </si>
  <si>
    <t>SEHER GARGI</t>
  </si>
  <si>
    <t>ÇELEBİ TEKVANDO</t>
  </si>
  <si>
    <t>6.</t>
  </si>
  <si>
    <t>İREM TÜRKMEN</t>
  </si>
  <si>
    <t>ESKİŞEHİR ESSPOR</t>
  </si>
  <si>
    <t>7.</t>
  </si>
  <si>
    <t>BURCU ÖZUĞUR</t>
  </si>
  <si>
    <t>8.</t>
  </si>
  <si>
    <t>HASİBE ÇİL</t>
  </si>
  <si>
    <t>9.</t>
  </si>
  <si>
    <t>BİRCAN ARICAN</t>
  </si>
  <si>
    <t>FOMGET GENÇLİK</t>
  </si>
  <si>
    <t>10.</t>
  </si>
  <si>
    <t>MERVE BAŞAK ÇANKAYA</t>
  </si>
  <si>
    <t>SEHAT KARS GSK</t>
  </si>
  <si>
    <t>11.</t>
  </si>
  <si>
    <t>BÜŞRA KISA</t>
  </si>
  <si>
    <t>MERSİN MUAYTHAİ SPOR</t>
  </si>
  <si>
    <t>12.</t>
  </si>
  <si>
    <t>DİLEK GÜLEÇ</t>
  </si>
  <si>
    <t>ADIYMAN ŞENLİK GSK</t>
  </si>
  <si>
    <t>13.</t>
  </si>
  <si>
    <t>ASLIHAN İYİGÜN</t>
  </si>
  <si>
    <t>HİS</t>
  </si>
  <si>
    <t>14.</t>
  </si>
  <si>
    <t>TUĞÇE UĞURLU</t>
  </si>
  <si>
    <t>15.</t>
  </si>
  <si>
    <t>DİLAN ÇETİN</t>
  </si>
  <si>
    <t>16.</t>
  </si>
  <si>
    <t>CEREN SEVİM</t>
  </si>
  <si>
    <t>ANKARA SİTAL</t>
  </si>
  <si>
    <t>ADIYAMAN ŞENLİK</t>
  </si>
  <si>
    <t>ANKARA CANSU SPOR</t>
  </si>
  <si>
    <t>MANİSA İL ÖZEL İDARESİ</t>
  </si>
  <si>
    <t>ANKARA CANSU</t>
  </si>
  <si>
    <t>KERİM YILMAZ DUR</t>
  </si>
  <si>
    <t>UMUT USUK</t>
  </si>
  <si>
    <t>BUĞRA OĞUZ CEBE</t>
  </si>
  <si>
    <t>EREN TÜRKMEN</t>
  </si>
  <si>
    <t>MERTCAN TÜRKYILMAZ</t>
  </si>
  <si>
    <t>ANKARA BOCCE SPOR</t>
  </si>
  <si>
    <t>MİTHAT OĞUZ BALCI</t>
  </si>
  <si>
    <t>KURTULUŞ EKİCİ</t>
  </si>
  <si>
    <t>TURAN ALPTUĞTÜRKMEN</t>
  </si>
  <si>
    <t>17.</t>
  </si>
  <si>
    <t>MUHAMMET ÜZÜMCÜ</t>
  </si>
  <si>
    <t>18.</t>
  </si>
  <si>
    <t>BAYRAM ORAKÇI</t>
  </si>
  <si>
    <t>ADIYAMAN ERKEK YETİŞTİRME YURDU</t>
  </si>
  <si>
    <t>19.</t>
  </si>
  <si>
    <t>BERKCAN TÜRKYILMAZ</t>
  </si>
  <si>
    <t>20.</t>
  </si>
  <si>
    <t>CİHAN SEÇKİN</t>
  </si>
  <si>
    <t>21.</t>
  </si>
  <si>
    <t>MEHMET FURKAN ERZURUMLU</t>
  </si>
  <si>
    <t>22.</t>
  </si>
  <si>
    <t>FURKAN AKBULUT</t>
  </si>
  <si>
    <t>23.</t>
  </si>
  <si>
    <t>SEFA KILIÇ</t>
  </si>
  <si>
    <t>24.</t>
  </si>
  <si>
    <t>FURKAN BURAK CAN</t>
  </si>
  <si>
    <t>25.</t>
  </si>
  <si>
    <t>İBRAHİM ÇİFTÇİ</t>
  </si>
  <si>
    <t>26.</t>
  </si>
  <si>
    <t>FATİH ALPARSLAN YİĞİT</t>
  </si>
  <si>
    <t>BARTIN ÜNİVERSİTESİ</t>
  </si>
  <si>
    <t>27.</t>
  </si>
  <si>
    <t>BEDİRHAN DEMİRHAN</t>
  </si>
  <si>
    <t>YENİMAHALLE EML</t>
  </si>
  <si>
    <t>28.</t>
  </si>
  <si>
    <t>ATABERK ADALI</t>
  </si>
  <si>
    <t>Home</t>
  </si>
  <si>
    <t>Guest</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</si>
</sst>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8">
    <font>
      <sz val="8"/>
      <color theme="1"/>
      <name val="Arial"/>
      <family val="2"/>
    </font>
    <font>
      <sz val="11"/>
      <color indexed="8"/>
      <name val="Calibri"/>
      <family val="2"/>
    </font>
    <font>
      <sz val="20"/>
      <color indexed="8"/>
      <name val="Arial"/>
      <family val="2"/>
    </font>
    <font>
      <sz val="8"/>
      <name val="Arial"/>
      <family val="2"/>
    </font>
    <font>
      <sz val="14"/>
      <name val="Arial"/>
      <family val="2"/>
    </font>
    <font>
      <sz val="10"/>
      <name val="Arial"/>
      <family val="2"/>
    </font>
    <font>
      <b/>
      <sz val="8"/>
      <name val="Arial"/>
      <family val="2"/>
    </font>
    <font>
      <b/>
      <sz val="26"/>
      <color indexed="23"/>
      <name val="Arial"/>
      <family val="2"/>
    </font>
    <font>
      <sz val="14"/>
      <color indexed="23"/>
      <name val="Arial"/>
      <family val="2"/>
    </font>
    <font>
      <sz val="8"/>
      <color indexed="23"/>
      <name val="Arial"/>
      <family val="2"/>
    </font>
    <font>
      <b/>
      <sz val="8"/>
      <color indexed="55"/>
      <name val="Arial"/>
      <family val="2"/>
    </font>
    <font>
      <b/>
      <sz val="20"/>
      <color indexed="62"/>
      <name val="Arial"/>
      <family val="2"/>
    </font>
    <font>
      <b/>
      <sz val="10"/>
      <name val="Arial"/>
      <family val="2"/>
    </font>
    <font>
      <b/>
      <sz val="10"/>
      <name val="Times New Roman"/>
      <family val="1"/>
    </font>
    <font>
      <b/>
      <sz val="10"/>
      <color indexed="10"/>
      <name val="Arial"/>
      <family val="2"/>
    </font>
    <font>
      <b/>
      <sz val="11"/>
      <name val="Arial"/>
      <family val="2"/>
    </font>
    <font>
      <sz val="8"/>
      <color indexed="8"/>
      <name val="Arial"/>
      <family val="2"/>
    </font>
    <font>
      <b/>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20"/>
      <color theme="1"/>
      <name val="Arial"/>
      <family val="2"/>
    </font>
    <font>
      <sz val="14"/>
      <color theme="0" tint="-0.4999699890613556"/>
      <name val="Arial"/>
      <family val="2"/>
    </font>
    <font>
      <sz val="8"/>
      <color theme="0" tint="-0.4999699890613556"/>
      <name val="Arial"/>
      <family val="2"/>
    </font>
    <font>
      <b/>
      <sz val="26"/>
      <color theme="0" tint="-0.4999699890613556"/>
      <name val="Arial"/>
      <family val="2"/>
    </font>
    <font>
      <b/>
      <sz val="8"/>
      <color theme="0" tint="-0.3499799966812134"/>
      <name val="Arial"/>
      <family val="2"/>
    </font>
    <font>
      <b/>
      <sz val="10"/>
      <color rgb="FFFF0000"/>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medium">
        <color rgb="FFFF0000"/>
      </bottom>
    </border>
    <border>
      <left/>
      <right style="thick">
        <color theme="0" tint="-0.04997999966144562"/>
      </right>
      <top/>
      <bottom/>
    </border>
    <border>
      <left style="thin"/>
      <right style="thin"/>
      <top style="thin"/>
      <bottom style="thin"/>
    </border>
    <border>
      <left style="thick">
        <color rgb="FFFF0000"/>
      </left>
      <right/>
      <top/>
      <bottom/>
    </border>
    <border>
      <left/>
      <right/>
      <top/>
      <bottom style="thick">
        <color rgb="FFFF0000"/>
      </bottom>
    </border>
    <border>
      <left/>
      <right style="thick">
        <color rgb="FFFF0000"/>
      </right>
      <top/>
      <bottom/>
    </border>
    <border>
      <left style="thick">
        <color rgb="FFFF0000"/>
      </left>
      <right/>
      <top/>
      <bottom style="thick">
        <color rgb="FFFF0000"/>
      </bottom>
    </border>
    <border>
      <left/>
      <right style="thick">
        <color rgb="FFFF0000"/>
      </right>
      <top/>
      <bottom style="thick">
        <color rgb="FFFF0000"/>
      </bottom>
    </border>
    <border>
      <left style="thin">
        <color rgb="FF000000"/>
      </left>
      <right style="thin">
        <color rgb="FF000000"/>
      </right>
      <top style="thin">
        <color rgb="FF000000"/>
      </top>
      <bottom style="thin">
        <color rgb="FF000000"/>
      </bottom>
    </border>
    <border>
      <left style="thin"/>
      <right/>
      <top style="thin"/>
      <bottom style="thin"/>
    </border>
    <border>
      <left/>
      <right style="thin"/>
      <top style="thin"/>
      <bottom style="thin"/>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24" borderId="0" applyNumberFormat="0" applyBorder="0" applyAlignment="0" applyProtection="0"/>
    <xf numFmtId="0" fontId="0" fillId="25" borderId="8" applyNumberFormat="0" applyFont="0" applyAlignment="0" applyProtection="0"/>
    <xf numFmtId="0" fontId="4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49" fillId="0" borderId="9" applyNumberFormat="0" applyFill="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85">
    <xf numFmtId="0" fontId="0" fillId="0" borderId="0" xfId="0" applyAlignment="1">
      <alignment/>
    </xf>
    <xf numFmtId="0" fontId="3" fillId="0" borderId="0" xfId="52" applyAlignment="1">
      <alignment vertical="center"/>
      <protection/>
    </xf>
    <xf numFmtId="0" fontId="3" fillId="33" borderId="0" xfId="52" applyFill="1" applyAlignment="1">
      <alignment vertical="center"/>
      <protection/>
    </xf>
    <xf numFmtId="0" fontId="51" fillId="3" borderId="10" xfId="0" applyFont="1" applyFill="1" applyBorder="1" applyAlignment="1" applyProtection="1">
      <alignment horizontal="left" vertical="center" indent="1"/>
      <protection hidden="1"/>
    </xf>
    <xf numFmtId="0" fontId="51" fillId="3" borderId="10" xfId="0" applyFont="1" applyFill="1" applyBorder="1" applyAlignment="1" applyProtection="1">
      <alignment horizontal="left" vertical="center"/>
      <protection hidden="1"/>
    </xf>
    <xf numFmtId="0" fontId="4" fillId="33" borderId="0" xfId="52" applyFont="1" applyFill="1" applyAlignment="1" applyProtection="1">
      <alignment vertical="center"/>
      <protection hidden="1"/>
    </xf>
    <xf numFmtId="0" fontId="6" fillId="3" borderId="0" xfId="52" applyFont="1" applyFill="1" applyAlignment="1" applyProtection="1">
      <alignment horizontal="center" vertical="center"/>
      <protection hidden="1"/>
    </xf>
    <xf numFmtId="0" fontId="6" fillId="3" borderId="11" xfId="52" applyFont="1" applyFill="1" applyBorder="1" applyAlignment="1" applyProtection="1">
      <alignment horizontal="center" vertical="center"/>
      <protection hidden="1"/>
    </xf>
    <xf numFmtId="0" fontId="5" fillId="3" borderId="0" xfId="52" applyFont="1" applyFill="1" applyAlignment="1" applyProtection="1">
      <alignment horizontal="right" vertical="center" indent="1"/>
      <protection hidden="1"/>
    </xf>
    <xf numFmtId="0" fontId="5" fillId="3" borderId="0" xfId="52" applyFont="1" applyFill="1" applyAlignment="1" applyProtection="1">
      <alignment vertical="center"/>
      <protection hidden="1"/>
    </xf>
    <xf numFmtId="0" fontId="5" fillId="0" borderId="12" xfId="52" applyFont="1" applyBorder="1" applyAlignment="1" applyProtection="1">
      <alignment horizontal="right" vertical="center" indent="1"/>
      <protection locked="0"/>
    </xf>
    <xf numFmtId="0" fontId="5" fillId="0" borderId="12" xfId="52" applyFont="1" applyBorder="1" applyAlignment="1" applyProtection="1">
      <alignment horizontal="left" vertical="center" indent="1"/>
      <protection locked="0"/>
    </xf>
    <xf numFmtId="0" fontId="52" fillId="33" borderId="0" xfId="52" applyFont="1" applyFill="1" applyAlignment="1" applyProtection="1">
      <alignment horizontal="left" vertical="center" indent="1"/>
      <protection hidden="1"/>
    </xf>
    <xf numFmtId="0" fontId="52" fillId="33" borderId="0" xfId="52" applyFont="1" applyFill="1" applyAlignment="1" applyProtection="1">
      <alignment vertical="center"/>
      <protection hidden="1"/>
    </xf>
    <xf numFmtId="0" fontId="53" fillId="33" borderId="0" xfId="52" applyFont="1" applyFill="1" applyAlignment="1" applyProtection="1">
      <alignment vertical="center"/>
      <protection hidden="1"/>
    </xf>
    <xf numFmtId="0" fontId="51" fillId="2" borderId="10" xfId="0" applyFont="1" applyFill="1" applyBorder="1" applyAlignment="1" applyProtection="1">
      <alignment horizontal="left" vertical="center" indent="1"/>
      <protection hidden="1"/>
    </xf>
    <xf numFmtId="0" fontId="51" fillId="2" borderId="10" xfId="0" applyFont="1" applyFill="1" applyBorder="1" applyAlignment="1" applyProtection="1">
      <alignment horizontal="left" vertical="center"/>
      <protection hidden="1"/>
    </xf>
    <xf numFmtId="0" fontId="54" fillId="2" borderId="0" xfId="52" applyFont="1" applyFill="1" applyAlignment="1" applyProtection="1">
      <alignment horizontal="left" vertical="center" indent="1"/>
      <protection hidden="1"/>
    </xf>
    <xf numFmtId="0" fontId="5" fillId="2" borderId="0" xfId="52" applyFont="1" applyFill="1" applyAlignment="1" applyProtection="1">
      <alignment horizontal="right" vertical="center" indent="1"/>
      <protection hidden="1"/>
    </xf>
    <xf numFmtId="0" fontId="5" fillId="2" borderId="0" xfId="52" applyFont="1" applyFill="1" applyAlignment="1" applyProtection="1">
      <alignment vertical="center"/>
      <protection hidden="1"/>
    </xf>
    <xf numFmtId="0" fontId="6" fillId="2" borderId="0" xfId="52" applyFont="1" applyFill="1" applyAlignment="1" applyProtection="1">
      <alignment horizontal="center" vertical="center"/>
      <protection hidden="1"/>
    </xf>
    <xf numFmtId="0" fontId="6" fillId="2" borderId="11" xfId="52" applyFont="1" applyFill="1" applyBorder="1" applyAlignment="1" applyProtection="1">
      <alignment horizontal="center" vertical="center"/>
      <protection hidden="1"/>
    </xf>
    <xf numFmtId="0" fontId="54" fillId="8" borderId="0" xfId="52" applyFont="1" applyFill="1" applyAlignment="1" applyProtection="1">
      <alignment horizontal="left" vertical="center" indent="1"/>
      <protection hidden="1"/>
    </xf>
    <xf numFmtId="0" fontId="5" fillId="8" borderId="0" xfId="52" applyFont="1" applyFill="1" applyAlignment="1" applyProtection="1">
      <alignment vertical="center"/>
      <protection hidden="1"/>
    </xf>
    <xf numFmtId="0" fontId="6" fillId="8" borderId="0" xfId="52" applyFont="1" applyFill="1" applyAlignment="1" applyProtection="1">
      <alignment vertical="center"/>
      <protection hidden="1"/>
    </xf>
    <xf numFmtId="0" fontId="54" fillId="9" borderId="0" xfId="52" applyFont="1" applyFill="1" applyAlignment="1" applyProtection="1">
      <alignment horizontal="left" vertical="center" indent="1"/>
      <protection hidden="1"/>
    </xf>
    <xf numFmtId="0" fontId="5" fillId="9" borderId="0" xfId="52" applyFont="1" applyFill="1" applyAlignment="1" applyProtection="1">
      <alignment vertical="center"/>
      <protection hidden="1"/>
    </xf>
    <xf numFmtId="0" fontId="6" fillId="9" borderId="0" xfId="52" applyFont="1" applyFill="1" applyAlignment="1" applyProtection="1">
      <alignment vertical="center"/>
      <protection hidden="1"/>
    </xf>
    <xf numFmtId="0" fontId="6" fillId="8" borderId="0" xfId="52" applyFont="1" applyFill="1" applyAlignment="1" applyProtection="1">
      <alignment horizontal="center" vertical="center"/>
      <protection hidden="1"/>
    </xf>
    <xf numFmtId="0" fontId="52" fillId="2" borderId="0" xfId="52" applyFont="1" applyFill="1" applyAlignment="1" applyProtection="1">
      <alignment horizontal="left" vertical="center" indent="1"/>
      <protection hidden="1"/>
    </xf>
    <xf numFmtId="0" fontId="52" fillId="2" borderId="0" xfId="52" applyFont="1" applyFill="1" applyAlignment="1" applyProtection="1">
      <alignment vertical="center"/>
      <protection hidden="1"/>
    </xf>
    <xf numFmtId="0" fontId="53" fillId="2" borderId="0" xfId="52" applyFont="1" applyFill="1" applyAlignment="1" applyProtection="1">
      <alignment vertical="center"/>
      <protection hidden="1"/>
    </xf>
    <xf numFmtId="0" fontId="55" fillId="2" borderId="11" xfId="52" applyFont="1" applyFill="1" applyBorder="1" applyAlignment="1" applyProtection="1">
      <alignment horizontal="center" vertical="center"/>
      <protection hidden="1"/>
    </xf>
    <xf numFmtId="0" fontId="6" fillId="2" borderId="0" xfId="52" applyFont="1" applyFill="1" applyAlignment="1" applyProtection="1">
      <alignment vertical="center"/>
      <protection hidden="1"/>
    </xf>
    <xf numFmtId="0" fontId="5" fillId="2" borderId="0" xfId="52" applyFont="1" applyFill="1" applyBorder="1" applyAlignment="1" applyProtection="1">
      <alignment vertical="center"/>
      <protection hidden="1"/>
    </xf>
    <xf numFmtId="0" fontId="6" fillId="2" borderId="0" xfId="52" applyFont="1" applyFill="1" applyBorder="1" applyAlignment="1" applyProtection="1">
      <alignment vertical="center"/>
      <protection hidden="1"/>
    </xf>
    <xf numFmtId="0" fontId="6" fillId="2" borderId="0" xfId="52" applyFont="1" applyFill="1" applyBorder="1" applyAlignment="1" applyProtection="1">
      <alignment horizontal="center" vertical="center"/>
      <protection hidden="1"/>
    </xf>
    <xf numFmtId="0" fontId="6" fillId="2" borderId="13" xfId="52" applyFont="1" applyFill="1" applyBorder="1" applyAlignment="1" applyProtection="1">
      <alignment horizontal="center" vertical="center"/>
      <protection hidden="1"/>
    </xf>
    <xf numFmtId="0" fontId="5" fillId="2" borderId="0" xfId="52" applyFont="1" applyFill="1" applyBorder="1" applyAlignment="1" applyProtection="1">
      <alignment horizontal="right" vertical="center" indent="1"/>
      <protection hidden="1"/>
    </xf>
    <xf numFmtId="0" fontId="6" fillId="8" borderId="0" xfId="52" applyFont="1" applyFill="1" applyBorder="1" applyAlignment="1" applyProtection="1">
      <alignment horizontal="center" vertical="center"/>
      <protection hidden="1"/>
    </xf>
    <xf numFmtId="0" fontId="6" fillId="5" borderId="11" xfId="52" applyFont="1" applyFill="1" applyBorder="1" applyAlignment="1" applyProtection="1">
      <alignment horizontal="center" vertical="center"/>
      <protection hidden="1"/>
    </xf>
    <xf numFmtId="0" fontId="55" fillId="5" borderId="11" xfId="52" applyFont="1" applyFill="1" applyBorder="1" applyAlignment="1" applyProtection="1">
      <alignment horizontal="center" vertical="center"/>
      <protection hidden="1"/>
    </xf>
    <xf numFmtId="0" fontId="54" fillId="2" borderId="0" xfId="52" applyFont="1" applyFill="1" applyAlignment="1" applyProtection="1">
      <alignment horizontal="left" vertical="center" indent="1"/>
      <protection hidden="1"/>
    </xf>
    <xf numFmtId="0" fontId="5" fillId="2" borderId="0" xfId="52" applyFont="1" applyFill="1" applyAlignment="1" applyProtection="1">
      <alignment horizontal="left" vertical="center" indent="1"/>
      <protection hidden="1"/>
    </xf>
    <xf numFmtId="0" fontId="12" fillId="2" borderId="0" xfId="52" applyFont="1" applyFill="1" applyAlignment="1" applyProtection="1">
      <alignment vertical="center"/>
      <protection hidden="1"/>
    </xf>
    <xf numFmtId="0" fontId="12" fillId="2" borderId="11" xfId="52" applyFont="1" applyFill="1" applyBorder="1" applyAlignment="1" applyProtection="1">
      <alignment horizontal="center" vertical="center"/>
      <protection hidden="1"/>
    </xf>
    <xf numFmtId="0" fontId="13" fillId="2" borderId="12" xfId="52" applyFont="1" applyFill="1" applyBorder="1" applyAlignment="1" applyProtection="1">
      <alignment horizontal="center" vertical="center"/>
      <protection hidden="1"/>
    </xf>
    <xf numFmtId="0" fontId="6" fillId="2" borderId="12" xfId="52" applyFont="1" applyFill="1" applyBorder="1" applyAlignment="1" applyProtection="1">
      <alignment horizontal="center" vertical="center"/>
      <protection hidden="1"/>
    </xf>
    <xf numFmtId="49" fontId="5" fillId="2" borderId="14" xfId="52" applyNumberFormat="1" applyFont="1" applyFill="1" applyBorder="1" applyAlignment="1" applyProtection="1">
      <alignment vertical="center"/>
      <protection hidden="1"/>
    </xf>
    <xf numFmtId="0" fontId="54" fillId="2" borderId="0" xfId="52" applyFont="1" applyFill="1" applyAlignment="1" applyProtection="1">
      <alignment horizontal="left" vertical="center" indent="1"/>
      <protection hidden="1"/>
    </xf>
    <xf numFmtId="0" fontId="54" fillId="2" borderId="0" xfId="52" applyFont="1" applyFill="1" applyAlignment="1" applyProtection="1">
      <alignment vertical="center"/>
      <protection hidden="1"/>
    </xf>
    <xf numFmtId="0" fontId="6" fillId="2" borderId="15" xfId="52" applyFont="1" applyFill="1" applyBorder="1" applyAlignment="1" applyProtection="1">
      <alignment horizontal="center" vertical="center"/>
      <protection hidden="1"/>
    </xf>
    <xf numFmtId="0" fontId="6" fillId="2" borderId="16" xfId="52" applyFont="1" applyFill="1" applyBorder="1" applyAlignment="1" applyProtection="1">
      <alignment horizontal="center" vertical="center"/>
      <protection hidden="1"/>
    </xf>
    <xf numFmtId="0" fontId="5" fillId="2" borderId="14" xfId="52" applyFont="1" applyFill="1" applyBorder="1" applyAlignment="1" applyProtection="1">
      <alignment vertical="center"/>
      <protection hidden="1"/>
    </xf>
    <xf numFmtId="0" fontId="5" fillId="2" borderId="17" xfId="52" applyFont="1" applyFill="1" applyBorder="1" applyAlignment="1" applyProtection="1">
      <alignment vertical="center"/>
      <protection hidden="1"/>
    </xf>
    <xf numFmtId="0" fontId="54" fillId="2" borderId="14" xfId="52" applyFont="1" applyFill="1" applyBorder="1" applyAlignment="1" applyProtection="1">
      <alignment horizontal="left" vertical="center"/>
      <protection hidden="1"/>
    </xf>
    <xf numFmtId="0" fontId="54" fillId="2" borderId="14" xfId="52" applyFont="1" applyFill="1" applyBorder="1" applyAlignment="1" applyProtection="1">
      <alignment vertical="center"/>
      <protection hidden="1"/>
    </xf>
    <xf numFmtId="0" fontId="51" fillId="2" borderId="14" xfId="0" applyFont="1" applyFill="1" applyBorder="1" applyAlignment="1" applyProtection="1">
      <alignment vertical="center"/>
      <protection hidden="1"/>
    </xf>
    <xf numFmtId="0" fontId="12" fillId="2" borderId="12" xfId="52" applyFont="1" applyFill="1" applyBorder="1" applyAlignment="1" applyProtection="1">
      <alignment vertical="center"/>
      <protection hidden="1"/>
    </xf>
    <xf numFmtId="0" fontId="56" fillId="2" borderId="12" xfId="52" applyFont="1" applyFill="1" applyBorder="1" applyAlignment="1" applyProtection="1">
      <alignment horizontal="center" vertical="center"/>
      <protection hidden="1"/>
    </xf>
    <xf numFmtId="0" fontId="15" fillId="2" borderId="0" xfId="52" applyFont="1" applyFill="1" applyAlignment="1" applyProtection="1">
      <alignment horizontal="center" vertical="center"/>
      <protection hidden="1"/>
    </xf>
    <xf numFmtId="0" fontId="15" fillId="2" borderId="0" xfId="52" applyFont="1" applyFill="1" applyAlignment="1" applyProtection="1">
      <alignment vertical="center"/>
      <protection hidden="1"/>
    </xf>
    <xf numFmtId="0" fontId="15" fillId="2" borderId="0" xfId="52" applyFont="1" applyFill="1" applyAlignment="1" applyProtection="1">
      <alignment horizontal="left" vertical="center"/>
      <protection hidden="1"/>
    </xf>
    <xf numFmtId="0" fontId="12" fillId="8" borderId="0" xfId="52" applyFont="1" applyFill="1" applyAlignment="1" applyProtection="1">
      <alignment vertical="center"/>
      <protection hidden="1"/>
    </xf>
    <xf numFmtId="0" fontId="12" fillId="8" borderId="0" xfId="52" applyFont="1" applyFill="1" applyAlignment="1" applyProtection="1">
      <alignment horizontal="left" vertical="center"/>
      <protection hidden="1"/>
    </xf>
    <xf numFmtId="0" fontId="57" fillId="0" borderId="18" xfId="0" applyFont="1" applyBorder="1" applyAlignment="1">
      <alignment horizontal="center" wrapText="1"/>
    </xf>
    <xf numFmtId="0" fontId="0" fillId="0" borderId="18" xfId="0" applyFont="1" applyBorder="1" applyAlignment="1">
      <alignment horizontal="right" wrapText="1"/>
    </xf>
    <xf numFmtId="0" fontId="57" fillId="0" borderId="18" xfId="0" applyFont="1" applyBorder="1" applyAlignment="1">
      <alignment wrapText="1"/>
    </xf>
    <xf numFmtId="0" fontId="0" fillId="0" borderId="18" xfId="0" applyFont="1" applyBorder="1" applyAlignment="1">
      <alignment wrapText="1"/>
    </xf>
    <xf numFmtId="0" fontId="0" fillId="0" borderId="18" xfId="0" applyFont="1" applyBorder="1" applyAlignment="1">
      <alignment horizontal="center" wrapText="1"/>
    </xf>
    <xf numFmtId="20" fontId="0" fillId="0" borderId="18" xfId="0" applyNumberFormat="1" applyFont="1" applyBorder="1" applyAlignment="1">
      <alignment horizontal="center" wrapText="1"/>
    </xf>
    <xf numFmtId="0" fontId="5" fillId="0" borderId="19" xfId="52" applyFont="1" applyBorder="1" applyAlignment="1" applyProtection="1">
      <alignment horizontal="right" vertical="center" indent="1"/>
      <protection hidden="1"/>
    </xf>
    <xf numFmtId="0" fontId="5" fillId="0" borderId="20" xfId="52" applyFont="1" applyBorder="1" applyAlignment="1" applyProtection="1">
      <alignment horizontal="right" vertical="center" indent="1"/>
      <protection hidden="1"/>
    </xf>
    <xf numFmtId="0" fontId="5" fillId="0" borderId="19" xfId="52" applyFont="1" applyBorder="1" applyAlignment="1" applyProtection="1">
      <alignment horizontal="left" vertical="center" indent="1"/>
      <protection hidden="1"/>
    </xf>
    <xf numFmtId="0" fontId="5" fillId="0" borderId="20" xfId="52" applyFont="1" applyBorder="1" applyAlignment="1" applyProtection="1">
      <alignment horizontal="left" vertical="center" indent="1"/>
      <protection hidden="1"/>
    </xf>
    <xf numFmtId="0" fontId="54" fillId="3" borderId="0" xfId="52" applyFont="1" applyFill="1" applyAlignment="1" applyProtection="1">
      <alignment horizontal="left" vertical="center" indent="1"/>
      <protection hidden="1"/>
    </xf>
    <xf numFmtId="0" fontId="54" fillId="2" borderId="0" xfId="52" applyFont="1" applyFill="1" applyAlignment="1" applyProtection="1">
      <alignment horizontal="left" vertical="center" indent="1"/>
      <protection hidden="1"/>
    </xf>
    <xf numFmtId="0" fontId="54" fillId="2" borderId="0" xfId="52" applyFont="1" applyFill="1" applyAlignment="1" applyProtection="1">
      <alignment horizontal="left" vertical="center" indent="2"/>
      <protection hidden="1"/>
    </xf>
    <xf numFmtId="0" fontId="52" fillId="33" borderId="21" xfId="52" applyFont="1" applyFill="1" applyBorder="1" applyAlignment="1" applyProtection="1">
      <alignment horizontal="left" vertical="center" indent="1"/>
      <protection hidden="1"/>
    </xf>
    <xf numFmtId="0" fontId="52" fillId="33" borderId="22" xfId="52" applyFont="1" applyFill="1" applyBorder="1" applyAlignment="1" applyProtection="1">
      <alignment horizontal="left" vertical="center" indent="1"/>
      <protection hidden="1"/>
    </xf>
    <xf numFmtId="0" fontId="52" fillId="33" borderId="13" xfId="52" applyFont="1" applyFill="1" applyBorder="1" applyAlignment="1" applyProtection="1">
      <alignment horizontal="left" vertical="center" indent="1"/>
      <protection hidden="1"/>
    </xf>
    <xf numFmtId="0" fontId="52" fillId="33" borderId="0" xfId="52" applyFont="1" applyFill="1" applyBorder="1" applyAlignment="1" applyProtection="1">
      <alignment horizontal="left" vertical="center" indent="1"/>
      <protection hidden="1"/>
    </xf>
    <xf numFmtId="0" fontId="52" fillId="33" borderId="23" xfId="52" applyFont="1" applyFill="1" applyBorder="1" applyAlignment="1" applyProtection="1">
      <alignment horizontal="left" vertical="center" indent="1"/>
      <protection hidden="1"/>
    </xf>
    <xf numFmtId="0" fontId="52" fillId="33" borderId="15" xfId="52" applyFont="1" applyFill="1" applyBorder="1" applyAlignment="1" applyProtection="1">
      <alignment horizontal="left" vertical="center" indent="1"/>
      <protection hidden="1"/>
    </xf>
    <xf numFmtId="0" fontId="15" fillId="2" borderId="0" xfId="52" applyFont="1" applyFill="1" applyAlignment="1" applyProtection="1">
      <alignment horizontal="center" vertical="center"/>
      <protection hidden="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Standard 2" xfId="52"/>
    <cellStyle name="Toplam" xfId="53"/>
    <cellStyle name="Uyarı Metni" xfId="54"/>
    <cellStyle name="Vurgu1" xfId="55"/>
    <cellStyle name="Vurgu2" xfId="56"/>
    <cellStyle name="Vurgu3" xfId="57"/>
    <cellStyle name="Vurgu4" xfId="58"/>
    <cellStyle name="Vurgu5" xfId="59"/>
    <cellStyle name="Vurgu6" xfId="60"/>
    <cellStyle name="Percent" xfId="61"/>
  </cellStyles>
  <dxfs count="1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W27"/>
  <sheetViews>
    <sheetView showGridLines="0" showRowColHeaders="0" zoomScalePageLayoutView="0" workbookViewId="0" topLeftCell="A1">
      <selection activeCell="A3" sqref="A3:A4"/>
    </sheetView>
  </sheetViews>
  <sheetFormatPr defaultColWidth="12" defaultRowHeight="11.25"/>
  <cols>
    <col min="1" max="1" width="12.83203125" style="1" customWidth="1"/>
    <col min="2" max="3" width="9.33203125" style="1" customWidth="1"/>
    <col min="4" max="4" width="2.83203125" style="1" customWidth="1"/>
    <col min="5" max="6" width="9.33203125" style="1" customWidth="1"/>
    <col min="7" max="8" width="2.83203125" style="1" customWidth="1"/>
    <col min="9" max="10" width="9.33203125" style="1" customWidth="1"/>
    <col min="11" max="11" width="2.83203125" style="1" customWidth="1"/>
    <col min="12" max="13" width="9.33203125" style="1" customWidth="1"/>
    <col min="14" max="15" width="2.83203125" style="1" customWidth="1"/>
    <col min="16" max="17" width="9.33203125" style="1" customWidth="1"/>
    <col min="18" max="18" width="2.83203125" style="1" customWidth="1"/>
    <col min="19" max="20" width="9.33203125" style="1" customWidth="1"/>
    <col min="21" max="22" width="2.83203125" style="1" customWidth="1"/>
    <col min="23" max="23" width="50.83203125" style="1" customWidth="1"/>
    <col min="24" max="16384" width="12" style="1" customWidth="1"/>
  </cols>
  <sheetData>
    <row r="1" spans="1:23" ht="39.75" customHeight="1" thickBot="1">
      <c r="A1" s="3" t="s">
        <v>0</v>
      </c>
      <c r="B1" s="4"/>
      <c r="C1" s="4"/>
      <c r="D1" s="4"/>
      <c r="E1" s="4"/>
      <c r="F1" s="4"/>
      <c r="G1" s="4"/>
      <c r="H1" s="4"/>
      <c r="I1" s="4"/>
      <c r="J1" s="4"/>
      <c r="K1" s="4"/>
      <c r="L1" s="4"/>
      <c r="M1" s="4"/>
      <c r="N1" s="4"/>
      <c r="O1" s="4"/>
      <c r="P1" s="4"/>
      <c r="Q1" s="4"/>
      <c r="R1" s="4"/>
      <c r="S1" s="4"/>
      <c r="T1" s="4"/>
      <c r="U1" s="4"/>
      <c r="V1" s="4"/>
      <c r="W1" s="2"/>
    </row>
    <row r="2" spans="1:23" ht="30" customHeight="1">
      <c r="A2" s="12"/>
      <c r="B2" s="13" t="s">
        <v>1</v>
      </c>
      <c r="C2" s="14"/>
      <c r="D2" s="14"/>
      <c r="E2" s="14"/>
      <c r="F2" s="14"/>
      <c r="G2" s="14"/>
      <c r="H2" s="14"/>
      <c r="I2" s="13" t="s">
        <v>2</v>
      </c>
      <c r="J2" s="14"/>
      <c r="K2" s="14"/>
      <c r="L2" s="14"/>
      <c r="M2" s="14"/>
      <c r="N2" s="14"/>
      <c r="O2" s="14"/>
      <c r="P2" s="13" t="s">
        <v>3</v>
      </c>
      <c r="Q2" s="13"/>
      <c r="R2" s="13"/>
      <c r="S2" s="13"/>
      <c r="T2" s="13"/>
      <c r="U2" s="13"/>
      <c r="V2" s="5"/>
      <c r="W2" s="2"/>
    </row>
    <row r="3" spans="1:23" ht="15.75" customHeight="1">
      <c r="A3" s="75" t="s">
        <v>6</v>
      </c>
      <c r="B3" s="71" t="e">
        <f>INDEX(huit_2,1)</f>
        <v>#REF!</v>
      </c>
      <c r="C3" s="72"/>
      <c r="D3" s="6" t="s">
        <v>5</v>
      </c>
      <c r="E3" s="73" t="e">
        <f>INDEX(huit_3,8)</f>
        <v>#REF!</v>
      </c>
      <c r="F3" s="74"/>
      <c r="G3" s="7"/>
      <c r="H3" s="6"/>
      <c r="I3" s="71" t="e">
        <f>INDEX(huit_1,1)</f>
        <v>#REF!</v>
      </c>
      <c r="J3" s="72"/>
      <c r="K3" s="6" t="s">
        <v>5</v>
      </c>
      <c r="L3" s="73">
        <f>IF(COUNT(C4:E4)=2,IF(C4=13,B3,E3),"")</f>
      </c>
      <c r="M3" s="74"/>
      <c r="N3" s="7"/>
      <c r="O3" s="6"/>
      <c r="P3" s="71">
        <f>IF(COUNT(J4:L4)=2,IF(J4=13,L3,I3),"")</f>
      </c>
      <c r="Q3" s="72"/>
      <c r="R3" s="6" t="s">
        <v>5</v>
      </c>
      <c r="S3" s="73">
        <f>IF(COUNT(C4:E4)=2,IF(C4=13,E3,B3),"")</f>
      </c>
      <c r="T3" s="74"/>
      <c r="U3" s="6"/>
      <c r="V3" s="6"/>
      <c r="W3" s="2"/>
    </row>
    <row r="4" spans="1:23" ht="15.75" customHeight="1">
      <c r="A4" s="75"/>
      <c r="B4" s="8"/>
      <c r="C4" s="10"/>
      <c r="D4" s="6" t="s">
        <v>4</v>
      </c>
      <c r="E4" s="11"/>
      <c r="F4" s="9"/>
      <c r="G4" s="7"/>
      <c r="H4" s="6"/>
      <c r="I4" s="8"/>
      <c r="J4" s="10"/>
      <c r="K4" s="6" t="s">
        <v>4</v>
      </c>
      <c r="L4" s="11"/>
      <c r="M4" s="9"/>
      <c r="N4" s="7"/>
      <c r="O4" s="6"/>
      <c r="P4" s="8"/>
      <c r="Q4" s="10"/>
      <c r="R4" s="6" t="s">
        <v>4</v>
      </c>
      <c r="S4" s="11"/>
      <c r="T4" s="9"/>
      <c r="U4" s="6"/>
      <c r="V4" s="6"/>
      <c r="W4" s="2"/>
    </row>
    <row r="5" spans="1:23" ht="13.5" customHeight="1">
      <c r="A5" s="25"/>
      <c r="B5" s="26"/>
      <c r="C5" s="26"/>
      <c r="D5" s="27"/>
      <c r="E5" s="26"/>
      <c r="F5" s="26"/>
      <c r="G5" s="27"/>
      <c r="H5" s="27"/>
      <c r="I5" s="26"/>
      <c r="J5" s="26"/>
      <c r="K5" s="27"/>
      <c r="L5" s="26"/>
      <c r="M5" s="26"/>
      <c r="N5" s="27"/>
      <c r="O5" s="27"/>
      <c r="P5" s="26"/>
      <c r="Q5" s="26"/>
      <c r="R5" s="27"/>
      <c r="S5" s="26"/>
      <c r="T5" s="26"/>
      <c r="U5" s="27"/>
      <c r="V5" s="27"/>
      <c r="W5" s="2"/>
    </row>
    <row r="6" spans="1:23" ht="15.75" customHeight="1">
      <c r="A6" s="75" t="s">
        <v>7</v>
      </c>
      <c r="B6" s="71" t="e">
        <f>INDEX(huit_2,2)</f>
        <v>#REF!</v>
      </c>
      <c r="C6" s="72"/>
      <c r="D6" s="6" t="s">
        <v>5</v>
      </c>
      <c r="E6" s="73" t="e">
        <f>INDEX(huit_3,7)</f>
        <v>#REF!</v>
      </c>
      <c r="F6" s="74"/>
      <c r="G6" s="7"/>
      <c r="H6" s="6"/>
      <c r="I6" s="71" t="e">
        <f>INDEX(huit_1,2)</f>
        <v>#REF!</v>
      </c>
      <c r="J6" s="72"/>
      <c r="K6" s="6" t="s">
        <v>5</v>
      </c>
      <c r="L6" s="73">
        <f>IF(COUNT(C7:E7)=2,IF(C7=13,B6,E6),"")</f>
      </c>
      <c r="M6" s="74"/>
      <c r="N6" s="7"/>
      <c r="O6" s="6"/>
      <c r="P6" s="71">
        <f>IF(COUNT(J7:L7)=2,IF(J7=13,L6,I6),"")</f>
      </c>
      <c r="Q6" s="72"/>
      <c r="R6" s="6" t="s">
        <v>5</v>
      </c>
      <c r="S6" s="73">
        <f>IF(COUNT(C7:E7)=2,IF(C7=13,E6,B6),"")</f>
      </c>
      <c r="T6" s="74"/>
      <c r="U6" s="6"/>
      <c r="V6" s="6"/>
      <c r="W6" s="2"/>
    </row>
    <row r="7" spans="1:23" ht="15.75" customHeight="1">
      <c r="A7" s="75"/>
      <c r="B7" s="8"/>
      <c r="C7" s="10"/>
      <c r="D7" s="6" t="s">
        <v>4</v>
      </c>
      <c r="E7" s="11"/>
      <c r="F7" s="9"/>
      <c r="G7" s="7"/>
      <c r="H7" s="6"/>
      <c r="I7" s="8"/>
      <c r="J7" s="10"/>
      <c r="K7" s="6" t="s">
        <v>4</v>
      </c>
      <c r="L7" s="11"/>
      <c r="M7" s="9"/>
      <c r="N7" s="7"/>
      <c r="O7" s="6"/>
      <c r="P7" s="8"/>
      <c r="Q7" s="10"/>
      <c r="R7" s="6" t="s">
        <v>4</v>
      </c>
      <c r="S7" s="11"/>
      <c r="T7" s="9"/>
      <c r="U7" s="6"/>
      <c r="V7" s="6"/>
      <c r="W7" s="2"/>
    </row>
    <row r="8" spans="1:23" ht="13.5" customHeight="1">
      <c r="A8" s="25"/>
      <c r="B8" s="26"/>
      <c r="C8" s="26"/>
      <c r="D8" s="27"/>
      <c r="E8" s="26"/>
      <c r="F8" s="26"/>
      <c r="G8" s="27"/>
      <c r="H8" s="27"/>
      <c r="I8" s="26"/>
      <c r="J8" s="26"/>
      <c r="K8" s="27"/>
      <c r="L8" s="26"/>
      <c r="M8" s="26"/>
      <c r="N8" s="27"/>
      <c r="O8" s="27"/>
      <c r="P8" s="26"/>
      <c r="Q8" s="26"/>
      <c r="R8" s="27"/>
      <c r="S8" s="26"/>
      <c r="T8" s="26"/>
      <c r="U8" s="27"/>
      <c r="V8" s="27"/>
      <c r="W8" s="2"/>
    </row>
    <row r="9" spans="1:23" ht="15.75" customHeight="1">
      <c r="A9" s="75" t="s">
        <v>8</v>
      </c>
      <c r="B9" s="71" t="e">
        <f>INDEX(huit_2,3)</f>
        <v>#REF!</v>
      </c>
      <c r="C9" s="72"/>
      <c r="D9" s="6" t="s">
        <v>5</v>
      </c>
      <c r="E9" s="73" t="e">
        <f>INDEX(huit_3,6)</f>
        <v>#REF!</v>
      </c>
      <c r="F9" s="74"/>
      <c r="G9" s="7"/>
      <c r="H9" s="6"/>
      <c r="I9" s="71" t="e">
        <f>INDEX(huit_1,3)</f>
        <v>#REF!</v>
      </c>
      <c r="J9" s="72"/>
      <c r="K9" s="6" t="s">
        <v>5</v>
      </c>
      <c r="L9" s="73">
        <f>IF(COUNT(C10:E10)=2,IF(C10=13,B9,E9),"")</f>
      </c>
      <c r="M9" s="74"/>
      <c r="N9" s="7"/>
      <c r="O9" s="6"/>
      <c r="P9" s="71">
        <f>IF(COUNT(J10:L10)=2,IF(J10=13,L9,I9),"")</f>
      </c>
      <c r="Q9" s="72"/>
      <c r="R9" s="6" t="s">
        <v>5</v>
      </c>
      <c r="S9" s="73">
        <f>IF(COUNT(C10:E10)=2,IF(C10=13,E9,B9),"")</f>
      </c>
      <c r="T9" s="74"/>
      <c r="U9" s="6"/>
      <c r="V9" s="6"/>
      <c r="W9" s="2"/>
    </row>
    <row r="10" spans="1:23" ht="15.75" customHeight="1">
      <c r="A10" s="75"/>
      <c r="B10" s="8"/>
      <c r="C10" s="10"/>
      <c r="D10" s="6" t="s">
        <v>4</v>
      </c>
      <c r="E10" s="11"/>
      <c r="F10" s="9"/>
      <c r="G10" s="7"/>
      <c r="H10" s="6"/>
      <c r="I10" s="8"/>
      <c r="J10" s="10"/>
      <c r="K10" s="6" t="s">
        <v>4</v>
      </c>
      <c r="L10" s="11"/>
      <c r="M10" s="9"/>
      <c r="N10" s="7"/>
      <c r="O10" s="6"/>
      <c r="P10" s="8"/>
      <c r="Q10" s="10"/>
      <c r="R10" s="6" t="s">
        <v>4</v>
      </c>
      <c r="S10" s="11"/>
      <c r="T10" s="9"/>
      <c r="U10" s="6"/>
      <c r="V10" s="6"/>
      <c r="W10" s="2"/>
    </row>
    <row r="11" spans="1:23" ht="13.5" customHeight="1">
      <c r="A11" s="25"/>
      <c r="B11" s="26"/>
      <c r="C11" s="26"/>
      <c r="D11" s="27"/>
      <c r="E11" s="26"/>
      <c r="F11" s="26"/>
      <c r="G11" s="27"/>
      <c r="H11" s="27"/>
      <c r="I11" s="26"/>
      <c r="J11" s="26"/>
      <c r="K11" s="27"/>
      <c r="L11" s="26"/>
      <c r="M11" s="26"/>
      <c r="N11" s="27"/>
      <c r="O11" s="27"/>
      <c r="P11" s="26"/>
      <c r="Q11" s="26"/>
      <c r="R11" s="27"/>
      <c r="S11" s="26"/>
      <c r="T11" s="26"/>
      <c r="U11" s="27"/>
      <c r="V11" s="27"/>
      <c r="W11" s="2"/>
    </row>
    <row r="12" spans="1:23" ht="15.75" customHeight="1">
      <c r="A12" s="75" t="s">
        <v>9</v>
      </c>
      <c r="B12" s="71" t="e">
        <f>INDEX(huit_2,4)</f>
        <v>#REF!</v>
      </c>
      <c r="C12" s="72"/>
      <c r="D12" s="6" t="s">
        <v>5</v>
      </c>
      <c r="E12" s="73" t="e">
        <f>INDEX(huit_3,5)</f>
        <v>#REF!</v>
      </c>
      <c r="F12" s="74"/>
      <c r="G12" s="7"/>
      <c r="H12" s="6"/>
      <c r="I12" s="71" t="e">
        <f>INDEX(huit_1,4)</f>
        <v>#REF!</v>
      </c>
      <c r="J12" s="72"/>
      <c r="K12" s="6" t="s">
        <v>5</v>
      </c>
      <c r="L12" s="73">
        <f>IF(COUNT(C13:E13)=2,IF(C13=13,B12,E12),"")</f>
      </c>
      <c r="M12" s="74"/>
      <c r="N12" s="7"/>
      <c r="O12" s="6"/>
      <c r="P12" s="71">
        <f>IF(COUNT(J13:L13)=2,IF(J13=13,L12,I12),"")</f>
      </c>
      <c r="Q12" s="72"/>
      <c r="R12" s="6" t="s">
        <v>5</v>
      </c>
      <c r="S12" s="73">
        <f>IF(COUNT(C13:E13)=2,IF(C13=13,E12,B12),"")</f>
      </c>
      <c r="T12" s="74"/>
      <c r="U12" s="6"/>
      <c r="V12" s="6"/>
      <c r="W12" s="2"/>
    </row>
    <row r="13" spans="1:23" ht="15.75" customHeight="1">
      <c r="A13" s="75"/>
      <c r="B13" s="8"/>
      <c r="C13" s="10"/>
      <c r="D13" s="6" t="s">
        <v>4</v>
      </c>
      <c r="E13" s="11"/>
      <c r="F13" s="9"/>
      <c r="G13" s="7"/>
      <c r="H13" s="6"/>
      <c r="I13" s="8"/>
      <c r="J13" s="10"/>
      <c r="K13" s="6" t="s">
        <v>4</v>
      </c>
      <c r="L13" s="11"/>
      <c r="M13" s="9"/>
      <c r="N13" s="7"/>
      <c r="O13" s="6"/>
      <c r="P13" s="8"/>
      <c r="Q13" s="10"/>
      <c r="R13" s="6" t="s">
        <v>4</v>
      </c>
      <c r="S13" s="11"/>
      <c r="T13" s="9"/>
      <c r="U13" s="6"/>
      <c r="V13" s="6"/>
      <c r="W13" s="2"/>
    </row>
    <row r="14" spans="1:23" ht="13.5" customHeight="1">
      <c r="A14" s="25"/>
      <c r="B14" s="26"/>
      <c r="C14" s="26"/>
      <c r="D14" s="27"/>
      <c r="E14" s="26"/>
      <c r="F14" s="26"/>
      <c r="G14" s="27"/>
      <c r="H14" s="27"/>
      <c r="I14" s="26"/>
      <c r="J14" s="26"/>
      <c r="K14" s="27"/>
      <c r="L14" s="26"/>
      <c r="M14" s="26"/>
      <c r="N14" s="27"/>
      <c r="O14" s="27"/>
      <c r="P14" s="26"/>
      <c r="Q14" s="26"/>
      <c r="R14" s="27"/>
      <c r="S14" s="26"/>
      <c r="T14" s="26"/>
      <c r="U14" s="27"/>
      <c r="V14" s="27"/>
      <c r="W14" s="2"/>
    </row>
    <row r="15" spans="1:23" ht="15.75" customHeight="1">
      <c r="A15" s="75" t="s">
        <v>10</v>
      </c>
      <c r="B15" s="71" t="e">
        <f>INDEX(huit_2,5)</f>
        <v>#REF!</v>
      </c>
      <c r="C15" s="72"/>
      <c r="D15" s="6" t="s">
        <v>5</v>
      </c>
      <c r="E15" s="73" t="e">
        <f>INDEX(huit_3,4)</f>
        <v>#REF!</v>
      </c>
      <c r="F15" s="74"/>
      <c r="G15" s="7"/>
      <c r="H15" s="6"/>
      <c r="I15" s="71" t="e">
        <f>INDEX(huit_1,5)</f>
        <v>#REF!</v>
      </c>
      <c r="J15" s="72"/>
      <c r="K15" s="6" t="s">
        <v>5</v>
      </c>
      <c r="L15" s="73">
        <f>IF(COUNT(C16:E16)=2,IF(C16=13,B15,E15),"")</f>
      </c>
      <c r="M15" s="74"/>
      <c r="N15" s="7"/>
      <c r="O15" s="6"/>
      <c r="P15" s="71">
        <f>IF(COUNT(J16:L16)=2,IF(J16=13,L15,I15),"")</f>
      </c>
      <c r="Q15" s="72"/>
      <c r="R15" s="6" t="s">
        <v>5</v>
      </c>
      <c r="S15" s="73">
        <f>IF(COUNT(C16:E16)=2,IF(C16=13,E15,B15),"")</f>
      </c>
      <c r="T15" s="74"/>
      <c r="U15" s="6"/>
      <c r="V15" s="6"/>
      <c r="W15" s="2"/>
    </row>
    <row r="16" spans="1:23" ht="15.75" customHeight="1">
      <c r="A16" s="75"/>
      <c r="B16" s="8"/>
      <c r="C16" s="10"/>
      <c r="D16" s="6" t="s">
        <v>4</v>
      </c>
      <c r="E16" s="11"/>
      <c r="F16" s="9"/>
      <c r="G16" s="7"/>
      <c r="H16" s="6"/>
      <c r="I16" s="8"/>
      <c r="J16" s="10"/>
      <c r="K16" s="6" t="s">
        <v>4</v>
      </c>
      <c r="L16" s="11"/>
      <c r="M16" s="9"/>
      <c r="N16" s="7"/>
      <c r="O16" s="6"/>
      <c r="P16" s="8"/>
      <c r="Q16" s="10"/>
      <c r="R16" s="6" t="s">
        <v>4</v>
      </c>
      <c r="S16" s="11"/>
      <c r="T16" s="9"/>
      <c r="U16" s="6"/>
      <c r="V16" s="6"/>
      <c r="W16" s="2"/>
    </row>
    <row r="17" spans="1:23" ht="13.5" customHeight="1">
      <c r="A17" s="25"/>
      <c r="B17" s="26"/>
      <c r="C17" s="26"/>
      <c r="D17" s="27"/>
      <c r="E17" s="26"/>
      <c r="F17" s="26"/>
      <c r="G17" s="27"/>
      <c r="H17" s="27"/>
      <c r="I17" s="26"/>
      <c r="J17" s="26"/>
      <c r="K17" s="27"/>
      <c r="L17" s="26"/>
      <c r="M17" s="26"/>
      <c r="N17" s="27"/>
      <c r="O17" s="27"/>
      <c r="P17" s="26"/>
      <c r="Q17" s="26"/>
      <c r="R17" s="27"/>
      <c r="S17" s="26"/>
      <c r="T17" s="26"/>
      <c r="U17" s="27"/>
      <c r="V17" s="27"/>
      <c r="W17" s="2"/>
    </row>
    <row r="18" spans="1:23" ht="15.75" customHeight="1">
      <c r="A18" s="75" t="s">
        <v>11</v>
      </c>
      <c r="B18" s="71" t="e">
        <f>INDEX(huit_2,6)</f>
        <v>#REF!</v>
      </c>
      <c r="C18" s="72"/>
      <c r="D18" s="6" t="s">
        <v>5</v>
      </c>
      <c r="E18" s="73" t="e">
        <f>INDEX(huit_3,3)</f>
        <v>#REF!</v>
      </c>
      <c r="F18" s="74"/>
      <c r="G18" s="7"/>
      <c r="H18" s="6"/>
      <c r="I18" s="71" t="e">
        <f>INDEX(huit_1,6)</f>
        <v>#REF!</v>
      </c>
      <c r="J18" s="72"/>
      <c r="K18" s="6" t="s">
        <v>5</v>
      </c>
      <c r="L18" s="73">
        <f>IF(COUNT(C19:E19)=2,IF(C19=13,B18,E18),"")</f>
      </c>
      <c r="M18" s="74"/>
      <c r="N18" s="7"/>
      <c r="O18" s="6"/>
      <c r="P18" s="71">
        <f>IF(COUNT(J19:L19)=2,IF(J19=13,L18,I18),"")</f>
      </c>
      <c r="Q18" s="72"/>
      <c r="R18" s="6" t="s">
        <v>5</v>
      </c>
      <c r="S18" s="73">
        <f>IF(COUNT(C19:E19)=2,IF(C19=13,E18,B18),"")</f>
      </c>
      <c r="T18" s="74"/>
      <c r="U18" s="6"/>
      <c r="V18" s="6"/>
      <c r="W18" s="2"/>
    </row>
    <row r="19" spans="1:23" ht="15.75" customHeight="1">
      <c r="A19" s="75"/>
      <c r="B19" s="8"/>
      <c r="C19" s="10"/>
      <c r="D19" s="6" t="s">
        <v>4</v>
      </c>
      <c r="E19" s="11"/>
      <c r="F19" s="9"/>
      <c r="G19" s="7"/>
      <c r="H19" s="6"/>
      <c r="I19" s="8"/>
      <c r="J19" s="10"/>
      <c r="K19" s="6" t="s">
        <v>4</v>
      </c>
      <c r="L19" s="11"/>
      <c r="M19" s="9"/>
      <c r="N19" s="7"/>
      <c r="O19" s="6"/>
      <c r="P19" s="8"/>
      <c r="Q19" s="10"/>
      <c r="R19" s="6" t="s">
        <v>4</v>
      </c>
      <c r="S19" s="11"/>
      <c r="T19" s="9"/>
      <c r="U19" s="6"/>
      <c r="V19" s="6"/>
      <c r="W19" s="2"/>
    </row>
    <row r="20" spans="1:23" ht="13.5" customHeight="1">
      <c r="A20" s="25"/>
      <c r="B20" s="26"/>
      <c r="C20" s="26"/>
      <c r="D20" s="27"/>
      <c r="E20" s="26"/>
      <c r="F20" s="26"/>
      <c r="G20" s="27"/>
      <c r="H20" s="27"/>
      <c r="I20" s="26"/>
      <c r="J20" s="26"/>
      <c r="K20" s="27"/>
      <c r="L20" s="26"/>
      <c r="M20" s="26"/>
      <c r="N20" s="27"/>
      <c r="O20" s="27"/>
      <c r="P20" s="26"/>
      <c r="Q20" s="26"/>
      <c r="R20" s="27"/>
      <c r="S20" s="26"/>
      <c r="T20" s="26"/>
      <c r="U20" s="27"/>
      <c r="V20" s="27"/>
      <c r="W20" s="2"/>
    </row>
    <row r="21" spans="1:23" ht="15.75" customHeight="1">
      <c r="A21" s="75" t="s">
        <v>12</v>
      </c>
      <c r="B21" s="71" t="e">
        <f>INDEX(huit_2,7)</f>
        <v>#REF!</v>
      </c>
      <c r="C21" s="72"/>
      <c r="D21" s="6" t="s">
        <v>5</v>
      </c>
      <c r="E21" s="73" t="e">
        <f>INDEX(huit_3,2)</f>
        <v>#REF!</v>
      </c>
      <c r="F21" s="74"/>
      <c r="G21" s="7"/>
      <c r="H21" s="6"/>
      <c r="I21" s="71" t="e">
        <f>INDEX(huit_1,7)</f>
        <v>#REF!</v>
      </c>
      <c r="J21" s="72"/>
      <c r="K21" s="6" t="s">
        <v>5</v>
      </c>
      <c r="L21" s="73">
        <f>IF(COUNT(C22:E22)=2,IF(C22=13,B21,E21),"")</f>
      </c>
      <c r="M21" s="74"/>
      <c r="N21" s="7"/>
      <c r="O21" s="6"/>
      <c r="P21" s="71">
        <f>IF(COUNT(J22:L22)=2,IF(J22=13,L21,I21),"")</f>
      </c>
      <c r="Q21" s="72"/>
      <c r="R21" s="6" t="s">
        <v>5</v>
      </c>
      <c r="S21" s="73">
        <f>IF(COUNT(C22:E22)=2,IF(C22=13,E21,B21),"")</f>
      </c>
      <c r="T21" s="74"/>
      <c r="U21" s="6"/>
      <c r="V21" s="6"/>
      <c r="W21" s="2"/>
    </row>
    <row r="22" spans="1:23" ht="15.75" customHeight="1">
      <c r="A22" s="75"/>
      <c r="B22" s="8"/>
      <c r="C22" s="10"/>
      <c r="D22" s="6" t="s">
        <v>4</v>
      </c>
      <c r="E22" s="11"/>
      <c r="F22" s="9"/>
      <c r="G22" s="7"/>
      <c r="H22" s="6"/>
      <c r="I22" s="8"/>
      <c r="J22" s="10"/>
      <c r="K22" s="6" t="s">
        <v>4</v>
      </c>
      <c r="L22" s="11"/>
      <c r="M22" s="9"/>
      <c r="N22" s="7"/>
      <c r="O22" s="6"/>
      <c r="P22" s="8"/>
      <c r="Q22" s="10"/>
      <c r="R22" s="6" t="s">
        <v>4</v>
      </c>
      <c r="S22" s="11"/>
      <c r="T22" s="9"/>
      <c r="U22" s="6"/>
      <c r="V22" s="6"/>
      <c r="W22" s="2"/>
    </row>
    <row r="23" spans="1:23" ht="13.5" customHeight="1">
      <c r="A23" s="25"/>
      <c r="B23" s="26"/>
      <c r="C23" s="26"/>
      <c r="D23" s="27"/>
      <c r="E23" s="26"/>
      <c r="F23" s="26"/>
      <c r="G23" s="27"/>
      <c r="H23" s="27"/>
      <c r="I23" s="26"/>
      <c r="J23" s="26"/>
      <c r="K23" s="27"/>
      <c r="L23" s="26"/>
      <c r="M23" s="26"/>
      <c r="N23" s="27"/>
      <c r="O23" s="27"/>
      <c r="P23" s="26"/>
      <c r="Q23" s="26"/>
      <c r="R23" s="27"/>
      <c r="S23" s="26"/>
      <c r="T23" s="26"/>
      <c r="U23" s="27"/>
      <c r="V23" s="27"/>
      <c r="W23" s="2"/>
    </row>
    <row r="24" spans="1:23" ht="15.75" customHeight="1">
      <c r="A24" s="75" t="s">
        <v>13</v>
      </c>
      <c r="B24" s="71" t="e">
        <f>INDEX(huit_2,8)</f>
        <v>#REF!</v>
      </c>
      <c r="C24" s="72"/>
      <c r="D24" s="6" t="s">
        <v>5</v>
      </c>
      <c r="E24" s="73" t="e">
        <f>INDEX(huit_3,1)</f>
        <v>#REF!</v>
      </c>
      <c r="F24" s="74"/>
      <c r="G24" s="7"/>
      <c r="H24" s="6"/>
      <c r="I24" s="71" t="e">
        <f>INDEX(huit_1,8)</f>
        <v>#REF!</v>
      </c>
      <c r="J24" s="72"/>
      <c r="K24" s="6" t="s">
        <v>5</v>
      </c>
      <c r="L24" s="73">
        <f>IF(COUNT(C25:E25)=2,IF(C25=13,B24,E24),"")</f>
      </c>
      <c r="M24" s="74"/>
      <c r="N24" s="7"/>
      <c r="O24" s="6"/>
      <c r="P24" s="71">
        <f>IF(COUNT(J25:L25)=2,IF(J25=13,L24,I24),"")</f>
      </c>
      <c r="Q24" s="72"/>
      <c r="R24" s="6" t="s">
        <v>5</v>
      </c>
      <c r="S24" s="73">
        <f>IF(COUNT(C25:E25)=2,IF(C25=13,E24,B24),"")</f>
      </c>
      <c r="T24" s="74"/>
      <c r="U24" s="6"/>
      <c r="V24" s="6"/>
      <c r="W24" s="2"/>
    </row>
    <row r="25" spans="1:23" ht="15.75" customHeight="1">
      <c r="A25" s="75"/>
      <c r="B25" s="9"/>
      <c r="C25" s="10"/>
      <c r="D25" s="6" t="s">
        <v>4</v>
      </c>
      <c r="E25" s="11"/>
      <c r="F25" s="9"/>
      <c r="G25" s="7"/>
      <c r="H25" s="6"/>
      <c r="I25" s="9"/>
      <c r="J25" s="10"/>
      <c r="K25" s="6" t="s">
        <v>4</v>
      </c>
      <c r="L25" s="11"/>
      <c r="M25" s="9"/>
      <c r="N25" s="7"/>
      <c r="O25" s="6"/>
      <c r="P25" s="9"/>
      <c r="Q25" s="10"/>
      <c r="R25" s="6" t="s">
        <v>4</v>
      </c>
      <c r="S25" s="11"/>
      <c r="T25" s="9"/>
      <c r="U25" s="6"/>
      <c r="V25" s="6"/>
      <c r="W25" s="2"/>
    </row>
    <row r="26" spans="1:23" ht="11.25">
      <c r="A26" s="2"/>
      <c r="B26" s="2"/>
      <c r="C26" s="2"/>
      <c r="D26" s="2"/>
      <c r="E26" s="2"/>
      <c r="F26" s="2"/>
      <c r="G26" s="2"/>
      <c r="H26" s="2"/>
      <c r="I26" s="2"/>
      <c r="J26" s="2"/>
      <c r="K26" s="2"/>
      <c r="L26" s="2"/>
      <c r="M26" s="2"/>
      <c r="N26" s="2"/>
      <c r="O26" s="2"/>
      <c r="P26" s="2"/>
      <c r="Q26" s="2"/>
      <c r="R26" s="2"/>
      <c r="S26" s="2"/>
      <c r="T26" s="2"/>
      <c r="U26" s="2"/>
      <c r="V26" s="2"/>
      <c r="W26" s="2"/>
    </row>
    <row r="27" spans="1:23" ht="11.25">
      <c r="A27" s="2"/>
      <c r="B27" s="2"/>
      <c r="C27" s="2"/>
      <c r="D27" s="2"/>
      <c r="E27" s="2"/>
      <c r="F27" s="2"/>
      <c r="G27" s="2"/>
      <c r="H27" s="2"/>
      <c r="I27" s="2"/>
      <c r="J27" s="2"/>
      <c r="K27" s="2"/>
      <c r="L27" s="2"/>
      <c r="M27" s="2"/>
      <c r="N27" s="2"/>
      <c r="O27" s="2"/>
      <c r="P27" s="2"/>
      <c r="Q27" s="2"/>
      <c r="R27" s="2"/>
      <c r="S27" s="2"/>
      <c r="T27" s="2"/>
      <c r="U27" s="2"/>
      <c r="V27" s="2"/>
      <c r="W27" s="2"/>
    </row>
  </sheetData>
  <sheetProtection formatColumns="0" formatRows="0" selectLockedCells="1"/>
  <mergeCells count="56">
    <mergeCell ref="P24:Q24"/>
    <mergeCell ref="S24:T24"/>
    <mergeCell ref="P15:Q15"/>
    <mergeCell ref="S15:T15"/>
    <mergeCell ref="P18:Q18"/>
    <mergeCell ref="S18:T18"/>
    <mergeCell ref="P21:Q21"/>
    <mergeCell ref="S21:T21"/>
    <mergeCell ref="I24:J24"/>
    <mergeCell ref="L24:M24"/>
    <mergeCell ref="P3:Q3"/>
    <mergeCell ref="S3:T3"/>
    <mergeCell ref="P6:Q6"/>
    <mergeCell ref="S6:T6"/>
    <mergeCell ref="P9:Q9"/>
    <mergeCell ref="S9:T9"/>
    <mergeCell ref="P12:Q12"/>
    <mergeCell ref="S12:T12"/>
    <mergeCell ref="I15:J15"/>
    <mergeCell ref="L15:M15"/>
    <mergeCell ref="I18:J18"/>
    <mergeCell ref="L18:M18"/>
    <mergeCell ref="I21:J21"/>
    <mergeCell ref="L21:M21"/>
    <mergeCell ref="A21:A22"/>
    <mergeCell ref="A24:A25"/>
    <mergeCell ref="I3:J3"/>
    <mergeCell ref="L3:M3"/>
    <mergeCell ref="I6:J6"/>
    <mergeCell ref="L6:M6"/>
    <mergeCell ref="I9:J9"/>
    <mergeCell ref="L9:M9"/>
    <mergeCell ref="I12:J12"/>
    <mergeCell ref="L12:M12"/>
    <mergeCell ref="A3:A4"/>
    <mergeCell ref="A6:A7"/>
    <mergeCell ref="A9:A10"/>
    <mergeCell ref="A12:A13"/>
    <mergeCell ref="A15:A16"/>
    <mergeCell ref="A18:A19"/>
    <mergeCell ref="B21:C21"/>
    <mergeCell ref="B24:C24"/>
    <mergeCell ref="E3:F3"/>
    <mergeCell ref="E6:F6"/>
    <mergeCell ref="E9:F9"/>
    <mergeCell ref="E12:F12"/>
    <mergeCell ref="E15:F15"/>
    <mergeCell ref="E18:F18"/>
    <mergeCell ref="E21:F21"/>
    <mergeCell ref="E24:F24"/>
    <mergeCell ref="B3:C3"/>
    <mergeCell ref="B6:C6"/>
    <mergeCell ref="B9:C9"/>
    <mergeCell ref="B12:C12"/>
    <mergeCell ref="B15:C15"/>
    <mergeCell ref="B18:C18"/>
  </mergeCells>
  <conditionalFormatting sqref="I3:J3">
    <cfRule type="expression" priority="32" dxfId="124">
      <formula>$J4=13</formula>
    </cfRule>
  </conditionalFormatting>
  <conditionalFormatting sqref="I6:J6">
    <cfRule type="expression" priority="31" dxfId="124">
      <formula>$J7=13</formula>
    </cfRule>
  </conditionalFormatting>
  <conditionalFormatting sqref="I9:J9">
    <cfRule type="expression" priority="30" dxfId="124">
      <formula>$J10=13</formula>
    </cfRule>
  </conditionalFormatting>
  <conditionalFormatting sqref="I12:J12">
    <cfRule type="expression" priority="29" dxfId="124">
      <formula>$J13=13</formula>
    </cfRule>
  </conditionalFormatting>
  <conditionalFormatting sqref="I15:J15">
    <cfRule type="expression" priority="28" dxfId="124">
      <formula>$J16=13</formula>
    </cfRule>
  </conditionalFormatting>
  <conditionalFormatting sqref="I18:J18">
    <cfRule type="expression" priority="27" dxfId="124">
      <formula>$J19=13</formula>
    </cfRule>
  </conditionalFormatting>
  <conditionalFormatting sqref="I21:J21">
    <cfRule type="expression" priority="26" dxfId="124">
      <formula>$J22=13</formula>
    </cfRule>
  </conditionalFormatting>
  <conditionalFormatting sqref="I24:J24">
    <cfRule type="expression" priority="25" dxfId="124">
      <formula>$J25=13</formula>
    </cfRule>
  </conditionalFormatting>
  <conditionalFormatting sqref="P3:Q3">
    <cfRule type="expression" priority="24" dxfId="124">
      <formula>$Q4=13</formula>
    </cfRule>
  </conditionalFormatting>
  <conditionalFormatting sqref="P6:Q6">
    <cfRule type="expression" priority="23" dxfId="124">
      <formula>$Q7=13</formula>
    </cfRule>
  </conditionalFormatting>
  <conditionalFormatting sqref="P9:Q9">
    <cfRule type="expression" priority="22" dxfId="124">
      <formula>$Q10=13</formula>
    </cfRule>
  </conditionalFormatting>
  <conditionalFormatting sqref="P12:Q12">
    <cfRule type="expression" priority="21" dxfId="124">
      <formula>$Q13=13</formula>
    </cfRule>
  </conditionalFormatting>
  <conditionalFormatting sqref="P15:Q15">
    <cfRule type="expression" priority="20" dxfId="124">
      <formula>$Q16=13</formula>
    </cfRule>
  </conditionalFormatting>
  <conditionalFormatting sqref="P18:Q18">
    <cfRule type="expression" priority="19" dxfId="124">
      <formula>$Q19=13</formula>
    </cfRule>
  </conditionalFormatting>
  <conditionalFormatting sqref="P21:Q21">
    <cfRule type="expression" priority="18" dxfId="124">
      <formula>$Q22=13</formula>
    </cfRule>
  </conditionalFormatting>
  <conditionalFormatting sqref="P24:Q24">
    <cfRule type="expression" priority="17" dxfId="124">
      <formula>$Q25=13</formula>
    </cfRule>
  </conditionalFormatting>
  <conditionalFormatting sqref="S3:T3">
    <cfRule type="expression" priority="16" dxfId="124">
      <formula>$S4=13</formula>
    </cfRule>
  </conditionalFormatting>
  <conditionalFormatting sqref="S6:T6">
    <cfRule type="expression" priority="15" dxfId="124">
      <formula>$S7=13</formula>
    </cfRule>
  </conditionalFormatting>
  <conditionalFormatting sqref="S9:T9">
    <cfRule type="expression" priority="14" dxfId="124">
      <formula>$S10=13</formula>
    </cfRule>
  </conditionalFormatting>
  <conditionalFormatting sqref="S12:T12">
    <cfRule type="expression" priority="13" dxfId="124">
      <formula>$S13=13</formula>
    </cfRule>
  </conditionalFormatting>
  <conditionalFormatting sqref="S15:T15">
    <cfRule type="expression" priority="12" dxfId="124">
      <formula>$S16=13</formula>
    </cfRule>
  </conditionalFormatting>
  <conditionalFormatting sqref="S18:T18">
    <cfRule type="expression" priority="11" dxfId="124">
      <formula>$S19=13</formula>
    </cfRule>
  </conditionalFormatting>
  <conditionalFormatting sqref="S21:T21">
    <cfRule type="expression" priority="10" dxfId="124">
      <formula>$S22=13</formula>
    </cfRule>
  </conditionalFormatting>
  <conditionalFormatting sqref="S24:T24">
    <cfRule type="expression" priority="9" dxfId="124">
      <formula>$S25=13</formula>
    </cfRule>
  </conditionalFormatting>
  <conditionalFormatting sqref="L3:M3">
    <cfRule type="expression" priority="8" dxfId="124">
      <formula>$L4=13</formula>
    </cfRule>
  </conditionalFormatting>
  <conditionalFormatting sqref="L6:M6">
    <cfRule type="expression" priority="7" dxfId="124">
      <formula>$L7=13</formula>
    </cfRule>
  </conditionalFormatting>
  <conditionalFormatting sqref="L9:M9">
    <cfRule type="expression" priority="6" dxfId="124">
      <formula>$L10=13</formula>
    </cfRule>
  </conditionalFormatting>
  <conditionalFormatting sqref="L12:M12">
    <cfRule type="expression" priority="5" dxfId="124">
      <formula>$L13=13</formula>
    </cfRule>
  </conditionalFormatting>
  <conditionalFormatting sqref="L15:M15">
    <cfRule type="expression" priority="4" dxfId="124">
      <formula>$L16=13</formula>
    </cfRule>
  </conditionalFormatting>
  <conditionalFormatting sqref="L18:M18">
    <cfRule type="expression" priority="3" dxfId="124">
      <formula>$L19=13</formula>
    </cfRule>
  </conditionalFormatting>
  <conditionalFormatting sqref="L21:M21">
    <cfRule type="expression" priority="2" dxfId="124">
      <formula>$L22=13</formula>
    </cfRule>
  </conditionalFormatting>
  <conditionalFormatting sqref="L24:M24">
    <cfRule type="expression" priority="1" dxfId="124">
      <formula>$L25=13</formula>
    </cfRule>
  </conditionalFormatting>
  <dataValidations count="1">
    <dataValidation type="whole" allowBlank="1" showInputMessage="1" showErrorMessage="1" promptTitle="Score" prompt="0 &lt;&gt; 13" sqref="E25 S22 S16 S10 S4 Q25 Q22 Q19 Q16 Q13 Q10 Q7 Q4 S7 S13 S19 S25 L22 L16 L10 L4 J25 J22 J19 J16 J13 J10 J7 J4 L7 L13 L19 L25 E22 E16 E10 E4 C25 C22 C19 C16 C13 C10 C7 C4 E7 E13 E19">
      <formula1>0</formula1>
      <formula2>13</formula2>
    </dataValidation>
  </dataValidations>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theme="4" tint="-0.24997000396251678"/>
  </sheetPr>
  <dimension ref="A1:W27"/>
  <sheetViews>
    <sheetView showGridLines="0" showRowColHeaders="0" zoomScalePageLayoutView="0" workbookViewId="0" topLeftCell="A1">
      <selection activeCell="A3" sqref="A3:A4"/>
    </sheetView>
  </sheetViews>
  <sheetFormatPr defaultColWidth="12" defaultRowHeight="11.25"/>
  <cols>
    <col min="1" max="1" width="12.83203125" style="1" customWidth="1"/>
    <col min="2" max="3" width="9.33203125" style="1" customWidth="1"/>
    <col min="4" max="4" width="2.83203125" style="1" customWidth="1"/>
    <col min="5" max="6" width="9.33203125" style="1" customWidth="1"/>
    <col min="7" max="8" width="2.83203125" style="1" customWidth="1"/>
    <col min="9" max="10" width="9.33203125" style="1" customWidth="1"/>
    <col min="11" max="11" width="2.83203125" style="1" customWidth="1"/>
    <col min="12" max="13" width="9.33203125" style="1" customWidth="1"/>
    <col min="14" max="15" width="2.83203125" style="1" customWidth="1"/>
    <col min="16" max="17" width="9.33203125" style="1" customWidth="1"/>
    <col min="18" max="18" width="2.83203125" style="1" customWidth="1"/>
    <col min="19" max="20" width="9.33203125" style="1" customWidth="1"/>
    <col min="21" max="22" width="2.83203125" style="1" customWidth="1"/>
    <col min="23" max="16384" width="12" style="1" customWidth="1"/>
  </cols>
  <sheetData>
    <row r="1" spans="1:23" ht="39.75" customHeight="1" thickBot="1">
      <c r="A1" s="15" t="s">
        <v>22</v>
      </c>
      <c r="B1" s="16"/>
      <c r="C1" s="16"/>
      <c r="D1" s="16"/>
      <c r="E1" s="16"/>
      <c r="F1" s="16"/>
      <c r="G1" s="16"/>
      <c r="H1" s="16"/>
      <c r="I1" s="16"/>
      <c r="J1" s="16"/>
      <c r="K1" s="16"/>
      <c r="L1" s="16"/>
      <c r="M1" s="16"/>
      <c r="N1" s="16"/>
      <c r="O1" s="16"/>
      <c r="P1" s="16"/>
      <c r="Q1" s="16"/>
      <c r="R1" s="16"/>
      <c r="S1" s="16"/>
      <c r="T1" s="16"/>
      <c r="U1" s="16"/>
      <c r="V1" s="16"/>
      <c r="W1" s="2"/>
    </row>
    <row r="2" spans="1:23" ht="30" customHeight="1">
      <c r="A2" s="12"/>
      <c r="B2" s="13" t="s">
        <v>1</v>
      </c>
      <c r="C2" s="14"/>
      <c r="D2" s="14"/>
      <c r="E2" s="14"/>
      <c r="F2" s="14"/>
      <c r="G2" s="14"/>
      <c r="H2" s="14"/>
      <c r="I2" s="13" t="s">
        <v>2</v>
      </c>
      <c r="J2" s="14"/>
      <c r="K2" s="14"/>
      <c r="L2" s="14"/>
      <c r="M2" s="14"/>
      <c r="N2" s="14"/>
      <c r="O2" s="14"/>
      <c r="P2" s="13" t="s">
        <v>3</v>
      </c>
      <c r="Q2" s="13"/>
      <c r="R2" s="13"/>
      <c r="S2" s="13"/>
      <c r="T2" s="13"/>
      <c r="U2" s="13"/>
      <c r="V2" s="5"/>
      <c r="W2" s="2"/>
    </row>
    <row r="3" spans="1:23" ht="15.75" customHeight="1">
      <c r="A3" s="77" t="s">
        <v>14</v>
      </c>
      <c r="B3" s="71" t="e">
        <f>INDEX(huit_5,1)</f>
        <v>#REF!</v>
      </c>
      <c r="C3" s="72"/>
      <c r="D3" s="20" t="s">
        <v>5</v>
      </c>
      <c r="E3" s="73" t="e">
        <f>INDEX(huit_6,8)</f>
        <v>#REF!</v>
      </c>
      <c r="F3" s="74"/>
      <c r="G3" s="21"/>
      <c r="H3" s="20"/>
      <c r="I3" s="71" t="e">
        <f>INDEX(huit_4,1)</f>
        <v>#REF!</v>
      </c>
      <c r="J3" s="72"/>
      <c r="K3" s="20" t="s">
        <v>5</v>
      </c>
      <c r="L3" s="73">
        <f>IF(COUNT(C4:E4)=2,IF(C4=13,B3,E3),"")</f>
      </c>
      <c r="M3" s="74"/>
      <c r="N3" s="21"/>
      <c r="O3" s="20"/>
      <c r="P3" s="71">
        <f>IF(COUNT(J4:L4)=2,IF(J4=13,L3,I3),"")</f>
      </c>
      <c r="Q3" s="72"/>
      <c r="R3" s="20" t="s">
        <v>5</v>
      </c>
      <c r="S3" s="73">
        <f>IF(COUNT(C4:E4)=2,IF(C4=13,E3,B3),"")</f>
      </c>
      <c r="T3" s="74"/>
      <c r="U3" s="20"/>
      <c r="V3" s="20"/>
      <c r="W3" s="2"/>
    </row>
    <row r="4" spans="1:23" ht="15.75" customHeight="1">
      <c r="A4" s="77"/>
      <c r="B4" s="18"/>
      <c r="C4" s="10"/>
      <c r="D4" s="20" t="s">
        <v>4</v>
      </c>
      <c r="E4" s="11"/>
      <c r="F4" s="19"/>
      <c r="G4" s="21"/>
      <c r="H4" s="20"/>
      <c r="I4" s="18"/>
      <c r="J4" s="10"/>
      <c r="K4" s="20" t="s">
        <v>4</v>
      </c>
      <c r="L4" s="11"/>
      <c r="M4" s="19"/>
      <c r="N4" s="21"/>
      <c r="O4" s="20"/>
      <c r="P4" s="18"/>
      <c r="Q4" s="10"/>
      <c r="R4" s="20" t="s">
        <v>4</v>
      </c>
      <c r="S4" s="11"/>
      <c r="T4" s="19"/>
      <c r="U4" s="20"/>
      <c r="V4" s="20"/>
      <c r="W4" s="2"/>
    </row>
    <row r="5" spans="1:23" ht="13.5" customHeight="1">
      <c r="A5" s="22"/>
      <c r="B5" s="23"/>
      <c r="C5" s="23"/>
      <c r="D5" s="24"/>
      <c r="E5" s="23"/>
      <c r="F5" s="23"/>
      <c r="G5" s="24"/>
      <c r="H5" s="24"/>
      <c r="I5" s="23"/>
      <c r="J5" s="23"/>
      <c r="K5" s="24"/>
      <c r="L5" s="23"/>
      <c r="M5" s="23"/>
      <c r="N5" s="24"/>
      <c r="O5" s="24"/>
      <c r="P5" s="23"/>
      <c r="Q5" s="23"/>
      <c r="R5" s="24"/>
      <c r="S5" s="23"/>
      <c r="T5" s="23"/>
      <c r="U5" s="24"/>
      <c r="V5" s="24"/>
      <c r="W5" s="2"/>
    </row>
    <row r="6" spans="1:23" ht="15.75" customHeight="1">
      <c r="A6" s="76" t="s">
        <v>15</v>
      </c>
      <c r="B6" s="71" t="e">
        <f>INDEX(huit_5,2)</f>
        <v>#REF!</v>
      </c>
      <c r="C6" s="72"/>
      <c r="D6" s="20" t="s">
        <v>5</v>
      </c>
      <c r="E6" s="73" t="e">
        <f>INDEX(huit_6,7)</f>
        <v>#REF!</v>
      </c>
      <c r="F6" s="74"/>
      <c r="G6" s="21"/>
      <c r="H6" s="20"/>
      <c r="I6" s="71" t="e">
        <f>INDEX(huit_4,2)</f>
        <v>#REF!</v>
      </c>
      <c r="J6" s="72"/>
      <c r="K6" s="20" t="s">
        <v>5</v>
      </c>
      <c r="L6" s="73">
        <f>IF(COUNT(C7:E7)=2,IF(C7=13,B6,E6),"")</f>
      </c>
      <c r="M6" s="74"/>
      <c r="N6" s="21"/>
      <c r="O6" s="20"/>
      <c r="P6" s="71">
        <f>IF(COUNT(J7:L7)=2,IF(J7=13,L6,I6),"")</f>
      </c>
      <c r="Q6" s="72"/>
      <c r="R6" s="20" t="s">
        <v>5</v>
      </c>
      <c r="S6" s="73">
        <f>IF(COUNT(C7:E7)=2,IF(C7=13,E6,B6),"")</f>
      </c>
      <c r="T6" s="74"/>
      <c r="U6" s="20"/>
      <c r="V6" s="20"/>
      <c r="W6" s="2"/>
    </row>
    <row r="7" spans="1:23" ht="15.75" customHeight="1">
      <c r="A7" s="76"/>
      <c r="B7" s="18"/>
      <c r="C7" s="10"/>
      <c r="D7" s="20" t="s">
        <v>4</v>
      </c>
      <c r="E7" s="11"/>
      <c r="F7" s="19"/>
      <c r="G7" s="21"/>
      <c r="H7" s="20"/>
      <c r="I7" s="18"/>
      <c r="J7" s="10"/>
      <c r="K7" s="20" t="s">
        <v>4</v>
      </c>
      <c r="L7" s="11"/>
      <c r="M7" s="19"/>
      <c r="N7" s="21"/>
      <c r="O7" s="20"/>
      <c r="P7" s="18"/>
      <c r="Q7" s="10"/>
      <c r="R7" s="20" t="s">
        <v>4</v>
      </c>
      <c r="S7" s="11"/>
      <c r="T7" s="19"/>
      <c r="U7" s="20"/>
      <c r="V7" s="20"/>
      <c r="W7" s="2"/>
    </row>
    <row r="8" spans="1:23" ht="13.5" customHeight="1">
      <c r="A8" s="22"/>
      <c r="B8" s="23"/>
      <c r="C8" s="23"/>
      <c r="D8" s="24"/>
      <c r="E8" s="23"/>
      <c r="F8" s="23"/>
      <c r="G8" s="24"/>
      <c r="H8" s="24"/>
      <c r="I8" s="23"/>
      <c r="J8" s="23"/>
      <c r="K8" s="24"/>
      <c r="L8" s="23"/>
      <c r="M8" s="23"/>
      <c r="N8" s="24"/>
      <c r="O8" s="24"/>
      <c r="P8" s="23"/>
      <c r="Q8" s="23"/>
      <c r="R8" s="24"/>
      <c r="S8" s="23"/>
      <c r="T8" s="23"/>
      <c r="U8" s="24"/>
      <c r="V8" s="24"/>
      <c r="W8" s="2"/>
    </row>
    <row r="9" spans="1:23" ht="15.75" customHeight="1">
      <c r="A9" s="76" t="s">
        <v>16</v>
      </c>
      <c r="B9" s="71" t="e">
        <f>INDEX(huit_5,3)</f>
        <v>#REF!</v>
      </c>
      <c r="C9" s="72"/>
      <c r="D9" s="20" t="s">
        <v>5</v>
      </c>
      <c r="E9" s="73" t="e">
        <f>INDEX(huit_6,6)</f>
        <v>#REF!</v>
      </c>
      <c r="F9" s="74"/>
      <c r="G9" s="21"/>
      <c r="H9" s="20"/>
      <c r="I9" s="71" t="e">
        <f>INDEX(huit_4,3)</f>
        <v>#REF!</v>
      </c>
      <c r="J9" s="72"/>
      <c r="K9" s="20" t="s">
        <v>5</v>
      </c>
      <c r="L9" s="73">
        <f>IF(COUNT(C10:E10)=2,IF(C10=13,B9,E9),"")</f>
      </c>
      <c r="M9" s="74"/>
      <c r="N9" s="21"/>
      <c r="O9" s="20"/>
      <c r="P9" s="71">
        <f>IF(COUNT(J10:L10)=2,IF(J10=13,L9,I9),"")</f>
      </c>
      <c r="Q9" s="72"/>
      <c r="R9" s="20" t="s">
        <v>5</v>
      </c>
      <c r="S9" s="73">
        <f>IF(COUNT(C10:E10)=2,IF(C10=13,E9,B9),"")</f>
      </c>
      <c r="T9" s="74"/>
      <c r="U9" s="20"/>
      <c r="V9" s="20"/>
      <c r="W9" s="2"/>
    </row>
    <row r="10" spans="1:23" ht="15.75" customHeight="1">
      <c r="A10" s="76"/>
      <c r="B10" s="18"/>
      <c r="C10" s="10"/>
      <c r="D10" s="20" t="s">
        <v>4</v>
      </c>
      <c r="E10" s="11"/>
      <c r="F10" s="19"/>
      <c r="G10" s="21"/>
      <c r="H10" s="20"/>
      <c r="I10" s="18"/>
      <c r="J10" s="10"/>
      <c r="K10" s="20" t="s">
        <v>4</v>
      </c>
      <c r="L10" s="11"/>
      <c r="M10" s="19"/>
      <c r="N10" s="21"/>
      <c r="O10" s="20"/>
      <c r="P10" s="18"/>
      <c r="Q10" s="10"/>
      <c r="R10" s="20" t="s">
        <v>4</v>
      </c>
      <c r="S10" s="11"/>
      <c r="T10" s="19"/>
      <c r="U10" s="20"/>
      <c r="V10" s="20"/>
      <c r="W10" s="2"/>
    </row>
    <row r="11" spans="1:23" ht="13.5" customHeight="1">
      <c r="A11" s="22"/>
      <c r="B11" s="23"/>
      <c r="C11" s="23"/>
      <c r="D11" s="24"/>
      <c r="E11" s="23"/>
      <c r="F11" s="23"/>
      <c r="G11" s="24"/>
      <c r="H11" s="24"/>
      <c r="I11" s="23"/>
      <c r="J11" s="23"/>
      <c r="K11" s="24"/>
      <c r="L11" s="23"/>
      <c r="M11" s="23"/>
      <c r="N11" s="24"/>
      <c r="O11" s="24"/>
      <c r="P11" s="23"/>
      <c r="Q11" s="23"/>
      <c r="R11" s="24"/>
      <c r="S11" s="23"/>
      <c r="T11" s="23"/>
      <c r="U11" s="24"/>
      <c r="V11" s="24"/>
      <c r="W11" s="2"/>
    </row>
    <row r="12" spans="1:23" ht="15.75" customHeight="1">
      <c r="A12" s="76" t="s">
        <v>17</v>
      </c>
      <c r="B12" s="71" t="e">
        <f>INDEX(huit_5,4)</f>
        <v>#REF!</v>
      </c>
      <c r="C12" s="72"/>
      <c r="D12" s="20" t="s">
        <v>5</v>
      </c>
      <c r="E12" s="73" t="e">
        <f>INDEX(huit_6,5)</f>
        <v>#REF!</v>
      </c>
      <c r="F12" s="74"/>
      <c r="G12" s="21"/>
      <c r="H12" s="20"/>
      <c r="I12" s="71" t="e">
        <f>INDEX(huit_4,4)</f>
        <v>#REF!</v>
      </c>
      <c r="J12" s="72"/>
      <c r="K12" s="20" t="s">
        <v>5</v>
      </c>
      <c r="L12" s="73">
        <f>IF(COUNT(C13:E13)=2,IF(C13=13,B12,E12),"")</f>
      </c>
      <c r="M12" s="74"/>
      <c r="N12" s="21"/>
      <c r="O12" s="20"/>
      <c r="P12" s="71">
        <f>IF(COUNT(J13:L13)=2,IF(J13=13,L12,I12),"")</f>
      </c>
      <c r="Q12" s="72"/>
      <c r="R12" s="20" t="s">
        <v>5</v>
      </c>
      <c r="S12" s="73">
        <f>IF(COUNT(C13:E13)=2,IF(C13=13,E12,B12),"")</f>
      </c>
      <c r="T12" s="74"/>
      <c r="U12" s="20"/>
      <c r="V12" s="20"/>
      <c r="W12" s="2"/>
    </row>
    <row r="13" spans="1:23" ht="15.75" customHeight="1">
      <c r="A13" s="76"/>
      <c r="B13" s="18"/>
      <c r="C13" s="10"/>
      <c r="D13" s="20" t="s">
        <v>4</v>
      </c>
      <c r="E13" s="11"/>
      <c r="F13" s="19"/>
      <c r="G13" s="21"/>
      <c r="H13" s="20"/>
      <c r="I13" s="18"/>
      <c r="J13" s="10"/>
      <c r="K13" s="20" t="s">
        <v>4</v>
      </c>
      <c r="L13" s="11"/>
      <c r="M13" s="19"/>
      <c r="N13" s="21"/>
      <c r="O13" s="20"/>
      <c r="P13" s="18"/>
      <c r="Q13" s="10"/>
      <c r="R13" s="20" t="s">
        <v>4</v>
      </c>
      <c r="S13" s="11"/>
      <c r="T13" s="19"/>
      <c r="U13" s="20"/>
      <c r="V13" s="20"/>
      <c r="W13" s="2"/>
    </row>
    <row r="14" spans="1:23" ht="13.5" customHeight="1">
      <c r="A14" s="22"/>
      <c r="B14" s="23"/>
      <c r="C14" s="23"/>
      <c r="D14" s="24"/>
      <c r="E14" s="23"/>
      <c r="F14" s="23"/>
      <c r="G14" s="24"/>
      <c r="H14" s="24"/>
      <c r="I14" s="23"/>
      <c r="J14" s="23"/>
      <c r="K14" s="24"/>
      <c r="L14" s="23"/>
      <c r="M14" s="23"/>
      <c r="N14" s="24"/>
      <c r="O14" s="24"/>
      <c r="P14" s="23"/>
      <c r="Q14" s="23"/>
      <c r="R14" s="24"/>
      <c r="S14" s="23"/>
      <c r="T14" s="23"/>
      <c r="U14" s="24"/>
      <c r="V14" s="24"/>
      <c r="W14" s="2"/>
    </row>
    <row r="15" spans="1:23" ht="15.75" customHeight="1">
      <c r="A15" s="76" t="s">
        <v>18</v>
      </c>
      <c r="B15" s="71" t="e">
        <f>INDEX(huit_5,5)</f>
        <v>#REF!</v>
      </c>
      <c r="C15" s="72"/>
      <c r="D15" s="20" t="s">
        <v>5</v>
      </c>
      <c r="E15" s="73" t="e">
        <f>INDEX(huit_6,4)</f>
        <v>#REF!</v>
      </c>
      <c r="F15" s="74"/>
      <c r="G15" s="21"/>
      <c r="H15" s="20"/>
      <c r="I15" s="71" t="e">
        <f>INDEX(huit_4,5)</f>
        <v>#REF!</v>
      </c>
      <c r="J15" s="72"/>
      <c r="K15" s="20" t="s">
        <v>5</v>
      </c>
      <c r="L15" s="73">
        <f>IF(COUNT(C16:E16)=2,IF(C16=13,B15,E15),"")</f>
      </c>
      <c r="M15" s="74"/>
      <c r="N15" s="21"/>
      <c r="O15" s="20"/>
      <c r="P15" s="71">
        <f>IF(COUNT(J16:L16)=2,IF(J16=13,L15,I15),"")</f>
      </c>
      <c r="Q15" s="72"/>
      <c r="R15" s="20" t="s">
        <v>5</v>
      </c>
      <c r="S15" s="73">
        <f>IF(COUNT(C16:E16)=2,IF(C16=13,E15,B15),"")</f>
      </c>
      <c r="T15" s="74"/>
      <c r="U15" s="20"/>
      <c r="V15" s="20"/>
      <c r="W15" s="2"/>
    </row>
    <row r="16" spans="1:23" ht="15.75" customHeight="1">
      <c r="A16" s="76"/>
      <c r="B16" s="18"/>
      <c r="C16" s="10"/>
      <c r="D16" s="20" t="s">
        <v>4</v>
      </c>
      <c r="E16" s="11"/>
      <c r="F16" s="19"/>
      <c r="G16" s="21"/>
      <c r="H16" s="20"/>
      <c r="I16" s="18"/>
      <c r="J16" s="10"/>
      <c r="K16" s="20" t="s">
        <v>4</v>
      </c>
      <c r="L16" s="11"/>
      <c r="M16" s="19"/>
      <c r="N16" s="21"/>
      <c r="O16" s="20"/>
      <c r="P16" s="18"/>
      <c r="Q16" s="10"/>
      <c r="R16" s="20" t="s">
        <v>4</v>
      </c>
      <c r="S16" s="11"/>
      <c r="T16" s="19"/>
      <c r="U16" s="20"/>
      <c r="V16" s="20"/>
      <c r="W16" s="2"/>
    </row>
    <row r="17" spans="1:23" ht="13.5" customHeight="1">
      <c r="A17" s="22"/>
      <c r="B17" s="23"/>
      <c r="C17" s="23"/>
      <c r="D17" s="24"/>
      <c r="E17" s="23"/>
      <c r="F17" s="23"/>
      <c r="G17" s="24"/>
      <c r="H17" s="24"/>
      <c r="I17" s="23"/>
      <c r="J17" s="23"/>
      <c r="K17" s="24"/>
      <c r="L17" s="23"/>
      <c r="M17" s="23"/>
      <c r="N17" s="24"/>
      <c r="O17" s="24"/>
      <c r="P17" s="23"/>
      <c r="Q17" s="23"/>
      <c r="R17" s="24"/>
      <c r="S17" s="23"/>
      <c r="T17" s="23"/>
      <c r="U17" s="24"/>
      <c r="V17" s="24"/>
      <c r="W17" s="2"/>
    </row>
    <row r="18" spans="1:23" ht="15.75" customHeight="1">
      <c r="A18" s="76" t="s">
        <v>19</v>
      </c>
      <c r="B18" s="71" t="e">
        <f>INDEX(huit_5,6)</f>
        <v>#REF!</v>
      </c>
      <c r="C18" s="72"/>
      <c r="D18" s="20" t="s">
        <v>5</v>
      </c>
      <c r="E18" s="73" t="e">
        <f>INDEX(huit_6,3)</f>
        <v>#REF!</v>
      </c>
      <c r="F18" s="74"/>
      <c r="G18" s="21"/>
      <c r="H18" s="20"/>
      <c r="I18" s="71" t="e">
        <f>INDEX(huit_4,6)</f>
        <v>#REF!</v>
      </c>
      <c r="J18" s="72"/>
      <c r="K18" s="20" t="s">
        <v>5</v>
      </c>
      <c r="L18" s="73">
        <f>IF(COUNT(C19:E19)=2,IF(C19=13,B18,E18),"")</f>
      </c>
      <c r="M18" s="74"/>
      <c r="N18" s="21"/>
      <c r="O18" s="20"/>
      <c r="P18" s="71">
        <f>IF(COUNT(J19:L19)=2,IF(J19=13,L18,I18),"")</f>
      </c>
      <c r="Q18" s="72"/>
      <c r="R18" s="20" t="s">
        <v>5</v>
      </c>
      <c r="S18" s="73">
        <f>IF(COUNT(C19:E19)=2,IF(C19=13,E18,B18),"")</f>
      </c>
      <c r="T18" s="74"/>
      <c r="U18" s="20"/>
      <c r="V18" s="20"/>
      <c r="W18" s="2"/>
    </row>
    <row r="19" spans="1:23" ht="15.75" customHeight="1">
      <c r="A19" s="76"/>
      <c r="B19" s="18"/>
      <c r="C19" s="10"/>
      <c r="D19" s="20" t="s">
        <v>4</v>
      </c>
      <c r="E19" s="11"/>
      <c r="F19" s="19"/>
      <c r="G19" s="21"/>
      <c r="H19" s="20"/>
      <c r="I19" s="18"/>
      <c r="J19" s="10"/>
      <c r="K19" s="20" t="s">
        <v>4</v>
      </c>
      <c r="L19" s="11"/>
      <c r="M19" s="19"/>
      <c r="N19" s="21"/>
      <c r="O19" s="20"/>
      <c r="P19" s="18"/>
      <c r="Q19" s="10"/>
      <c r="R19" s="20" t="s">
        <v>4</v>
      </c>
      <c r="S19" s="11"/>
      <c r="T19" s="19"/>
      <c r="U19" s="20"/>
      <c r="V19" s="20"/>
      <c r="W19" s="2"/>
    </row>
    <row r="20" spans="1:23" ht="13.5" customHeight="1">
      <c r="A20" s="22"/>
      <c r="B20" s="23"/>
      <c r="C20" s="23"/>
      <c r="D20" s="24"/>
      <c r="E20" s="23"/>
      <c r="F20" s="23"/>
      <c r="G20" s="24"/>
      <c r="H20" s="24"/>
      <c r="I20" s="23"/>
      <c r="J20" s="23"/>
      <c r="K20" s="24"/>
      <c r="L20" s="23"/>
      <c r="M20" s="23"/>
      <c r="N20" s="24"/>
      <c r="O20" s="24"/>
      <c r="P20" s="23"/>
      <c r="Q20" s="23"/>
      <c r="R20" s="24"/>
      <c r="S20" s="23"/>
      <c r="T20" s="23"/>
      <c r="U20" s="24"/>
      <c r="V20" s="24"/>
      <c r="W20" s="2"/>
    </row>
    <row r="21" spans="1:23" ht="15.75" customHeight="1">
      <c r="A21" s="76" t="s">
        <v>20</v>
      </c>
      <c r="B21" s="71" t="e">
        <f>INDEX(huit_5,7)</f>
        <v>#REF!</v>
      </c>
      <c r="C21" s="72"/>
      <c r="D21" s="20" t="s">
        <v>5</v>
      </c>
      <c r="E21" s="73" t="e">
        <f>INDEX(huit_6,2)</f>
        <v>#REF!</v>
      </c>
      <c r="F21" s="74"/>
      <c r="G21" s="21"/>
      <c r="H21" s="20"/>
      <c r="I21" s="71" t="e">
        <f>INDEX(huit_4,7)</f>
        <v>#REF!</v>
      </c>
      <c r="J21" s="72"/>
      <c r="K21" s="20" t="s">
        <v>5</v>
      </c>
      <c r="L21" s="73">
        <f>IF(COUNT(C22:E22)=2,IF(C22=13,B21,E21),"")</f>
      </c>
      <c r="M21" s="74"/>
      <c r="N21" s="21"/>
      <c r="O21" s="20"/>
      <c r="P21" s="71">
        <f>IF(COUNT(J22:L22)=2,IF(J22=13,L21,I21),"")</f>
      </c>
      <c r="Q21" s="72"/>
      <c r="R21" s="20" t="s">
        <v>5</v>
      </c>
      <c r="S21" s="73">
        <f>IF(COUNT(C22:E22)=2,IF(C22=13,E21,B21),"")</f>
      </c>
      <c r="T21" s="74"/>
      <c r="U21" s="20"/>
      <c r="V21" s="20"/>
      <c r="W21" s="2"/>
    </row>
    <row r="22" spans="1:23" ht="15.75" customHeight="1">
      <c r="A22" s="76"/>
      <c r="B22" s="18"/>
      <c r="C22" s="10"/>
      <c r="D22" s="20" t="s">
        <v>4</v>
      </c>
      <c r="E22" s="11"/>
      <c r="F22" s="19"/>
      <c r="G22" s="21"/>
      <c r="H22" s="20"/>
      <c r="I22" s="18"/>
      <c r="J22" s="10"/>
      <c r="K22" s="20" t="s">
        <v>4</v>
      </c>
      <c r="L22" s="11"/>
      <c r="M22" s="19"/>
      <c r="N22" s="21"/>
      <c r="O22" s="20"/>
      <c r="P22" s="18"/>
      <c r="Q22" s="10"/>
      <c r="R22" s="20" t="s">
        <v>4</v>
      </c>
      <c r="S22" s="11"/>
      <c r="T22" s="19"/>
      <c r="U22" s="20"/>
      <c r="V22" s="20"/>
      <c r="W22" s="2"/>
    </row>
    <row r="23" spans="1:23" ht="13.5" customHeight="1">
      <c r="A23" s="22"/>
      <c r="B23" s="23"/>
      <c r="C23" s="23"/>
      <c r="D23" s="24"/>
      <c r="E23" s="23"/>
      <c r="F23" s="23"/>
      <c r="G23" s="24"/>
      <c r="H23" s="24"/>
      <c r="I23" s="23"/>
      <c r="J23" s="23"/>
      <c r="K23" s="24"/>
      <c r="L23" s="23"/>
      <c r="M23" s="23"/>
      <c r="N23" s="24"/>
      <c r="O23" s="24"/>
      <c r="P23" s="23"/>
      <c r="Q23" s="23"/>
      <c r="R23" s="24"/>
      <c r="S23" s="23"/>
      <c r="T23" s="23"/>
      <c r="U23" s="24"/>
      <c r="V23" s="24"/>
      <c r="W23" s="2"/>
    </row>
    <row r="24" spans="1:23" ht="15.75" customHeight="1">
      <c r="A24" s="76" t="s">
        <v>21</v>
      </c>
      <c r="B24" s="71" t="e">
        <f>INDEX(huit_5,8)</f>
        <v>#REF!</v>
      </c>
      <c r="C24" s="72"/>
      <c r="D24" s="20" t="s">
        <v>5</v>
      </c>
      <c r="E24" s="73" t="e">
        <f>INDEX(huit_6,1)</f>
        <v>#REF!</v>
      </c>
      <c r="F24" s="74"/>
      <c r="G24" s="21"/>
      <c r="H24" s="20"/>
      <c r="I24" s="71" t="e">
        <f>INDEX(huit_4,8)</f>
        <v>#REF!</v>
      </c>
      <c r="J24" s="72"/>
      <c r="K24" s="20" t="s">
        <v>5</v>
      </c>
      <c r="L24" s="73">
        <f>IF(COUNT(C25:E25)=2,IF(C25=13,B24,E24),"")</f>
      </c>
      <c r="M24" s="74"/>
      <c r="N24" s="21"/>
      <c r="O24" s="20"/>
      <c r="P24" s="71">
        <f>IF(COUNT(J25:L25)=2,IF(J25=13,L24,I24),"")</f>
      </c>
      <c r="Q24" s="72"/>
      <c r="R24" s="20" t="s">
        <v>5</v>
      </c>
      <c r="S24" s="73">
        <f>IF(COUNT(C25:E25)=2,IF(C25=13,E24,B24),"")</f>
      </c>
      <c r="T24" s="74"/>
      <c r="U24" s="20"/>
      <c r="V24" s="20"/>
      <c r="W24" s="2"/>
    </row>
    <row r="25" spans="1:23" ht="15.75" customHeight="1">
      <c r="A25" s="76"/>
      <c r="B25" s="19"/>
      <c r="C25" s="10"/>
      <c r="D25" s="20" t="s">
        <v>4</v>
      </c>
      <c r="E25" s="11"/>
      <c r="F25" s="19"/>
      <c r="G25" s="21"/>
      <c r="H25" s="20"/>
      <c r="I25" s="19"/>
      <c r="J25" s="10"/>
      <c r="K25" s="20" t="s">
        <v>4</v>
      </c>
      <c r="L25" s="11"/>
      <c r="M25" s="19"/>
      <c r="N25" s="21"/>
      <c r="O25" s="20"/>
      <c r="P25" s="19"/>
      <c r="Q25" s="10"/>
      <c r="R25" s="20" t="s">
        <v>4</v>
      </c>
      <c r="S25" s="11"/>
      <c r="T25" s="19"/>
      <c r="U25" s="20"/>
      <c r="V25" s="20"/>
      <c r="W25" s="2"/>
    </row>
    <row r="26" spans="1:23" ht="11.25">
      <c r="A26" s="2"/>
      <c r="B26" s="2"/>
      <c r="C26" s="2"/>
      <c r="D26" s="2"/>
      <c r="E26" s="2"/>
      <c r="F26" s="2"/>
      <c r="G26" s="2"/>
      <c r="H26" s="2"/>
      <c r="I26" s="2"/>
      <c r="J26" s="2"/>
      <c r="K26" s="2"/>
      <c r="L26" s="2"/>
      <c r="M26" s="2"/>
      <c r="N26" s="2"/>
      <c r="O26" s="2"/>
      <c r="P26" s="2"/>
      <c r="Q26" s="2"/>
      <c r="R26" s="2"/>
      <c r="S26" s="2"/>
      <c r="T26" s="2"/>
      <c r="U26" s="2"/>
      <c r="V26" s="2"/>
      <c r="W26" s="2"/>
    </row>
    <row r="27" spans="1:23" ht="11.25">
      <c r="A27" s="2"/>
      <c r="B27" s="2"/>
      <c r="C27" s="2"/>
      <c r="D27" s="2"/>
      <c r="E27" s="2"/>
      <c r="F27" s="2"/>
      <c r="G27" s="2"/>
      <c r="H27" s="2"/>
      <c r="I27" s="2"/>
      <c r="J27" s="2"/>
      <c r="K27" s="2"/>
      <c r="L27" s="2"/>
      <c r="M27" s="2"/>
      <c r="N27" s="2"/>
      <c r="O27" s="2"/>
      <c r="P27" s="2"/>
      <c r="Q27" s="2"/>
      <c r="R27" s="2"/>
      <c r="S27" s="2"/>
      <c r="T27" s="2"/>
      <c r="U27" s="2"/>
      <c r="V27" s="2"/>
      <c r="W27" s="2"/>
    </row>
  </sheetData>
  <sheetProtection formatColumns="0" formatRows="0" selectLockedCells="1"/>
  <mergeCells count="56">
    <mergeCell ref="S21:T21"/>
    <mergeCell ref="A24:A25"/>
    <mergeCell ref="B24:C24"/>
    <mergeCell ref="E24:F24"/>
    <mergeCell ref="I24:J24"/>
    <mergeCell ref="L24:M24"/>
    <mergeCell ref="P24:Q24"/>
    <mergeCell ref="S24:T24"/>
    <mergeCell ref="A21:A22"/>
    <mergeCell ref="B21:C21"/>
    <mergeCell ref="E21:F21"/>
    <mergeCell ref="I21:J21"/>
    <mergeCell ref="L21:M21"/>
    <mergeCell ref="P21:Q21"/>
    <mergeCell ref="S15:T15"/>
    <mergeCell ref="A18:A19"/>
    <mergeCell ref="B18:C18"/>
    <mergeCell ref="E18:F18"/>
    <mergeCell ref="I18:J18"/>
    <mergeCell ref="L18:M18"/>
    <mergeCell ref="P18:Q18"/>
    <mergeCell ref="S18:T18"/>
    <mergeCell ref="A15:A16"/>
    <mergeCell ref="B15:C15"/>
    <mergeCell ref="E15:F15"/>
    <mergeCell ref="I15:J15"/>
    <mergeCell ref="L15:M15"/>
    <mergeCell ref="P15:Q15"/>
    <mergeCell ref="S9:T9"/>
    <mergeCell ref="A12:A13"/>
    <mergeCell ref="B12:C12"/>
    <mergeCell ref="E12:F12"/>
    <mergeCell ref="I12:J12"/>
    <mergeCell ref="L12:M12"/>
    <mergeCell ref="P12:Q12"/>
    <mergeCell ref="S12:T12"/>
    <mergeCell ref="A9:A10"/>
    <mergeCell ref="B9:C9"/>
    <mergeCell ref="E9:F9"/>
    <mergeCell ref="I9:J9"/>
    <mergeCell ref="L9:M9"/>
    <mergeCell ref="P9:Q9"/>
    <mergeCell ref="S3:T3"/>
    <mergeCell ref="A6:A7"/>
    <mergeCell ref="B6:C6"/>
    <mergeCell ref="E6:F6"/>
    <mergeCell ref="I6:J6"/>
    <mergeCell ref="L6:M6"/>
    <mergeCell ref="P6:Q6"/>
    <mergeCell ref="S6:T6"/>
    <mergeCell ref="A3:A4"/>
    <mergeCell ref="B3:C3"/>
    <mergeCell ref="E3:F3"/>
    <mergeCell ref="I3:J3"/>
    <mergeCell ref="L3:M3"/>
    <mergeCell ref="P3:Q3"/>
  </mergeCells>
  <conditionalFormatting sqref="I3:J3">
    <cfRule type="expression" priority="32" dxfId="124">
      <formula>$J4=13</formula>
    </cfRule>
  </conditionalFormatting>
  <conditionalFormatting sqref="I6:J6">
    <cfRule type="expression" priority="31" dxfId="124">
      <formula>$J7=13</formula>
    </cfRule>
  </conditionalFormatting>
  <conditionalFormatting sqref="I9:J9">
    <cfRule type="expression" priority="30" dxfId="124">
      <formula>$J10=13</formula>
    </cfRule>
  </conditionalFormatting>
  <conditionalFormatting sqref="I12:J12">
    <cfRule type="expression" priority="29" dxfId="124">
      <formula>$J13=13</formula>
    </cfRule>
  </conditionalFormatting>
  <conditionalFormatting sqref="I15:J15">
    <cfRule type="expression" priority="28" dxfId="124">
      <formula>$J16=13</formula>
    </cfRule>
  </conditionalFormatting>
  <conditionalFormatting sqref="I18:J18">
    <cfRule type="expression" priority="27" dxfId="124">
      <formula>$J19=13</formula>
    </cfRule>
  </conditionalFormatting>
  <conditionalFormatting sqref="I21:J21">
    <cfRule type="expression" priority="26" dxfId="124">
      <formula>$J22=13</formula>
    </cfRule>
  </conditionalFormatting>
  <conditionalFormatting sqref="I24:J24">
    <cfRule type="expression" priority="25" dxfId="124">
      <formula>$J25=13</formula>
    </cfRule>
  </conditionalFormatting>
  <conditionalFormatting sqref="P3:Q3">
    <cfRule type="expression" priority="24" dxfId="124">
      <formula>$Q4=13</formula>
    </cfRule>
  </conditionalFormatting>
  <conditionalFormatting sqref="P6:Q6">
    <cfRule type="expression" priority="23" dxfId="124">
      <formula>$Q7=13</formula>
    </cfRule>
  </conditionalFormatting>
  <conditionalFormatting sqref="P9:Q9">
    <cfRule type="expression" priority="22" dxfId="124">
      <formula>$Q10=13</formula>
    </cfRule>
  </conditionalFormatting>
  <conditionalFormatting sqref="P12:Q12">
    <cfRule type="expression" priority="21" dxfId="124">
      <formula>$Q13=13</formula>
    </cfRule>
  </conditionalFormatting>
  <conditionalFormatting sqref="P15:Q15">
    <cfRule type="expression" priority="20" dxfId="124">
      <formula>$Q16=13</formula>
    </cfRule>
  </conditionalFormatting>
  <conditionalFormatting sqref="P18:Q18">
    <cfRule type="expression" priority="19" dxfId="124">
      <formula>$Q19=13</formula>
    </cfRule>
  </conditionalFormatting>
  <conditionalFormatting sqref="P21:Q21">
    <cfRule type="expression" priority="18" dxfId="124">
      <formula>$Q22=13</formula>
    </cfRule>
  </conditionalFormatting>
  <conditionalFormatting sqref="P24:Q24">
    <cfRule type="expression" priority="17" dxfId="124">
      <formula>$Q25=13</formula>
    </cfRule>
  </conditionalFormatting>
  <conditionalFormatting sqref="S3:T3">
    <cfRule type="expression" priority="16" dxfId="124">
      <formula>$S4=13</formula>
    </cfRule>
  </conditionalFormatting>
  <conditionalFormatting sqref="S6:T6">
    <cfRule type="expression" priority="15" dxfId="124">
      <formula>$S7=13</formula>
    </cfRule>
  </conditionalFormatting>
  <conditionalFormatting sqref="S9:T9">
    <cfRule type="expression" priority="14" dxfId="124">
      <formula>$S10=13</formula>
    </cfRule>
  </conditionalFormatting>
  <conditionalFormatting sqref="S12:T12">
    <cfRule type="expression" priority="13" dxfId="124">
      <formula>$S13=13</formula>
    </cfRule>
  </conditionalFormatting>
  <conditionalFormatting sqref="S15:T15">
    <cfRule type="expression" priority="12" dxfId="124">
      <formula>$S16=13</formula>
    </cfRule>
  </conditionalFormatting>
  <conditionalFormatting sqref="S18:T18">
    <cfRule type="expression" priority="11" dxfId="124">
      <formula>$S19=13</formula>
    </cfRule>
  </conditionalFormatting>
  <conditionalFormatting sqref="S21:T21">
    <cfRule type="expression" priority="10" dxfId="124">
      <formula>$S22=13</formula>
    </cfRule>
  </conditionalFormatting>
  <conditionalFormatting sqref="S24:T24">
    <cfRule type="expression" priority="9" dxfId="124">
      <formula>$S25=13</formula>
    </cfRule>
  </conditionalFormatting>
  <conditionalFormatting sqref="L3:M3">
    <cfRule type="expression" priority="8" dxfId="124">
      <formula>$L4=13</formula>
    </cfRule>
  </conditionalFormatting>
  <conditionalFormatting sqref="L6:M6">
    <cfRule type="expression" priority="7" dxfId="124">
      <formula>$L7=13</formula>
    </cfRule>
  </conditionalFormatting>
  <conditionalFormatting sqref="L9:M9">
    <cfRule type="expression" priority="6" dxfId="124">
      <formula>$L10=13</formula>
    </cfRule>
  </conditionalFormatting>
  <conditionalFormatting sqref="L12:M12">
    <cfRule type="expression" priority="5" dxfId="124">
      <formula>$L13=13</formula>
    </cfRule>
  </conditionalFormatting>
  <conditionalFormatting sqref="L15:M15">
    <cfRule type="expression" priority="4" dxfId="124">
      <formula>$L16=13</formula>
    </cfRule>
  </conditionalFormatting>
  <conditionalFormatting sqref="L18:M18">
    <cfRule type="expression" priority="3" dxfId="124">
      <formula>$L19=13</formula>
    </cfRule>
  </conditionalFormatting>
  <conditionalFormatting sqref="L21:M21">
    <cfRule type="expression" priority="2" dxfId="124">
      <formula>$L22=13</formula>
    </cfRule>
  </conditionalFormatting>
  <conditionalFormatting sqref="L24:M24">
    <cfRule type="expression" priority="1" dxfId="124">
      <formula>$L25=13</formula>
    </cfRule>
  </conditionalFormatting>
  <dataValidations count="1">
    <dataValidation type="whole" allowBlank="1" showInputMessage="1" showErrorMessage="1" promptTitle="Score" prompt="0 &lt;&gt; 13" sqref="E25 S22 S16 S10 S4 Q25 Q22 Q19 Q16 Q13 Q10 Q7 Q4 S7 S13 S19 S25 L22 L16 L10 L4 J25 J22 J19 J16 J13 J10 J7 J4 L7 L13 L19 L25 E22 E16 E10 E4 C25 C22 C19 C16 C13 C10 C7 C4 E7 E13 E19">
      <formula1>0</formula1>
      <formula2>13</formula2>
    </dataValidation>
  </dataValidation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tabColor theme="4" tint="-0.24997000396251678"/>
  </sheetPr>
  <dimension ref="A1:U28"/>
  <sheetViews>
    <sheetView showGridLines="0" tabSelected="1" zoomScalePageLayoutView="0" workbookViewId="0" topLeftCell="K1">
      <selection activeCell="Z11" sqref="Z11"/>
    </sheetView>
  </sheetViews>
  <sheetFormatPr defaultColWidth="12" defaultRowHeight="11.25"/>
  <cols>
    <col min="1" max="1" width="4.5" style="1" customWidth="1"/>
    <col min="2" max="2" width="42.16015625" style="1" bestFit="1" customWidth="1"/>
    <col min="3" max="5" width="1.83203125" style="1" customWidth="1"/>
    <col min="6" max="6" width="46" style="1" customWidth="1"/>
    <col min="7" max="7" width="8.66015625" style="1" customWidth="1"/>
    <col min="8" max="8" width="2.83203125" style="1" customWidth="1"/>
    <col min="9" max="9" width="9.33203125" style="1" customWidth="1"/>
    <col min="10" max="10" width="46.83203125" style="1" customWidth="1"/>
    <col min="11" max="12" width="1.83203125" style="1" customWidth="1"/>
    <col min="13" max="13" width="44.5" style="1" customWidth="1"/>
    <col min="14" max="14" width="9.33203125" style="1" customWidth="1"/>
    <col min="15" max="15" width="2.83203125" style="1" customWidth="1"/>
    <col min="16" max="16" width="9.33203125" style="1" customWidth="1"/>
    <col min="17" max="17" width="37.16015625" style="1" customWidth="1"/>
    <col min="18" max="18" width="2.83203125" style="1" customWidth="1"/>
    <col min="19" max="19" width="3.66015625" style="1" customWidth="1"/>
    <col min="20" max="20" width="35.33203125" style="1" customWidth="1"/>
    <col min="21" max="16384" width="12" style="1" customWidth="1"/>
  </cols>
  <sheetData>
    <row r="1" spans="1:21" ht="39.75" customHeight="1" thickBot="1">
      <c r="A1" s="15" t="s">
        <v>29</v>
      </c>
      <c r="B1" s="16"/>
      <c r="C1" s="16"/>
      <c r="D1" s="16"/>
      <c r="E1" s="16"/>
      <c r="F1" s="16"/>
      <c r="G1" s="16"/>
      <c r="H1" s="16"/>
      <c r="I1" s="16"/>
      <c r="J1" s="16"/>
      <c r="K1" s="16"/>
      <c r="L1" s="16"/>
      <c r="M1" s="16"/>
      <c r="N1" s="16"/>
      <c r="O1" s="16"/>
      <c r="P1" s="16"/>
      <c r="Q1" s="16"/>
      <c r="R1" s="16"/>
      <c r="S1" s="23"/>
      <c r="T1" s="23"/>
      <c r="U1" s="23"/>
    </row>
    <row r="2" spans="1:21" ht="30" customHeight="1">
      <c r="A2" s="12"/>
      <c r="B2" s="14"/>
      <c r="C2" s="12"/>
      <c r="D2" s="14"/>
      <c r="E2" s="12"/>
      <c r="F2" s="13" t="s">
        <v>23</v>
      </c>
      <c r="G2" s="14"/>
      <c r="H2" s="14"/>
      <c r="I2" s="14"/>
      <c r="J2" s="14"/>
      <c r="K2" s="14"/>
      <c r="L2" s="14"/>
      <c r="M2" s="13" t="s">
        <v>24</v>
      </c>
      <c r="N2" s="13"/>
      <c r="O2" s="13"/>
      <c r="P2" s="13"/>
      <c r="Q2" s="13"/>
      <c r="R2" s="13"/>
      <c r="S2" s="23"/>
      <c r="T2" s="23"/>
      <c r="U2" s="23"/>
    </row>
    <row r="3" spans="1:21" ht="10.5" customHeight="1">
      <c r="A3" s="29"/>
      <c r="B3" s="21"/>
      <c r="C3" s="29"/>
      <c r="D3" s="40"/>
      <c r="E3" s="29"/>
      <c r="F3" s="30"/>
      <c r="G3" s="31"/>
      <c r="H3" s="31"/>
      <c r="I3" s="31"/>
      <c r="J3" s="31"/>
      <c r="K3" s="21"/>
      <c r="L3" s="20"/>
      <c r="M3" s="30"/>
      <c r="N3" s="30"/>
      <c r="O3" s="30"/>
      <c r="P3" s="30"/>
      <c r="Q3" s="30"/>
      <c r="R3" s="30"/>
      <c r="S3" s="23"/>
      <c r="T3" s="23"/>
      <c r="U3" s="23"/>
    </row>
    <row r="4" spans="1:21" ht="15.75" customHeight="1">
      <c r="A4" s="76"/>
      <c r="B4" s="21"/>
      <c r="C4" s="76"/>
      <c r="D4" s="40"/>
      <c r="E4" s="76"/>
      <c r="F4" s="71" t="str">
        <f>B7</f>
        <v>FURKAN GÜLTEKİN</v>
      </c>
      <c r="G4" s="72"/>
      <c r="H4" s="28" t="s">
        <v>5</v>
      </c>
      <c r="I4" s="73" t="str">
        <f>B14</f>
        <v>UĞUR DÜZEN</v>
      </c>
      <c r="J4" s="74"/>
      <c r="K4" s="21"/>
      <c r="L4" s="20"/>
      <c r="M4" s="71" t="str">
        <f>IF(G5&gt;I5,F4,I4)</f>
        <v>FURKAN GÜLTEKİN</v>
      </c>
      <c r="N4" s="72"/>
      <c r="O4" s="28" t="s">
        <v>5</v>
      </c>
      <c r="P4" s="73" t="str">
        <f>IF(G11&gt;I11,F10,I10)</f>
        <v>MUSA CAN ÖZBAŞ</v>
      </c>
      <c r="Q4" s="74"/>
      <c r="R4" s="20"/>
      <c r="S4" s="63" t="s">
        <v>32</v>
      </c>
      <c r="T4" s="64" t="str">
        <f>IF(N26&gt;P26,M25,P25)</f>
        <v>FURKAN GÜLTEKİN</v>
      </c>
      <c r="U4" s="23"/>
    </row>
    <row r="5" spans="1:21" ht="15.75" customHeight="1">
      <c r="A5" s="76"/>
      <c r="B5" s="21"/>
      <c r="C5" s="76"/>
      <c r="D5" s="40"/>
      <c r="E5" s="76"/>
      <c r="F5" s="43">
        <v>1</v>
      </c>
      <c r="G5" s="10">
        <v>2</v>
      </c>
      <c r="H5" s="28" t="s">
        <v>4</v>
      </c>
      <c r="I5" s="11">
        <v>1</v>
      </c>
      <c r="J5" s="19">
        <v>8</v>
      </c>
      <c r="K5" s="21"/>
      <c r="L5" s="20"/>
      <c r="M5" s="18"/>
      <c r="N5" s="10">
        <v>3</v>
      </c>
      <c r="O5" s="28" t="s">
        <v>4</v>
      </c>
      <c r="P5" s="11">
        <v>2</v>
      </c>
      <c r="Q5" s="19"/>
      <c r="R5" s="20"/>
      <c r="S5" s="63" t="s">
        <v>33</v>
      </c>
      <c r="T5" s="64" t="str">
        <f>IF(N26&lt;P26,M25,P25)</f>
        <v>HASAN BASRİ DURSUN</v>
      </c>
      <c r="U5" s="23"/>
    </row>
    <row r="6" spans="1:21" ht="10.5" customHeight="1">
      <c r="A6" s="44" t="s">
        <v>26</v>
      </c>
      <c r="B6" s="45" t="s">
        <v>27</v>
      </c>
      <c r="C6" s="42"/>
      <c r="D6" s="40"/>
      <c r="E6" s="42"/>
      <c r="F6" s="19"/>
      <c r="G6" s="20"/>
      <c r="H6" s="20"/>
      <c r="I6" s="20"/>
      <c r="J6" s="20"/>
      <c r="K6" s="21"/>
      <c r="L6" s="20"/>
      <c r="M6" s="19"/>
      <c r="N6" s="23"/>
      <c r="O6" s="24"/>
      <c r="P6" s="23"/>
      <c r="Q6" s="19"/>
      <c r="R6" s="20"/>
      <c r="S6" s="63" t="s">
        <v>34</v>
      </c>
      <c r="T6" s="64" t="str">
        <f>IF(N20&gt;P20,M19,P19)</f>
        <v>MUSA CAN ÖZBAŞ</v>
      </c>
      <c r="U6" s="23"/>
    </row>
    <row r="7" spans="1:21" ht="15.75" customHeight="1">
      <c r="A7" s="46">
        <v>1</v>
      </c>
      <c r="B7" s="47" t="s">
        <v>36</v>
      </c>
      <c r="C7" s="76"/>
      <c r="D7" s="40"/>
      <c r="E7" s="76"/>
      <c r="F7" s="20"/>
      <c r="G7" s="20"/>
      <c r="H7" s="20"/>
      <c r="I7" s="20"/>
      <c r="J7" s="20"/>
      <c r="K7" s="21"/>
      <c r="L7" s="20"/>
      <c r="M7" s="19"/>
      <c r="N7" s="23"/>
      <c r="O7" s="24"/>
      <c r="P7" s="23"/>
      <c r="Q7" s="19"/>
      <c r="R7" s="20"/>
      <c r="S7" s="63" t="s">
        <v>35</v>
      </c>
      <c r="T7" s="64" t="str">
        <f>IF(N20&lt;P20,M19,P19)</f>
        <v>FURKAN CEYLAN</v>
      </c>
      <c r="U7" s="23"/>
    </row>
    <row r="8" spans="1:21" ht="15.75" customHeight="1">
      <c r="A8" s="46">
        <v>2</v>
      </c>
      <c r="B8" s="47" t="s">
        <v>37</v>
      </c>
      <c r="C8" s="76"/>
      <c r="D8" s="40"/>
      <c r="E8" s="76"/>
      <c r="F8" s="20"/>
      <c r="G8" s="20"/>
      <c r="H8" s="20"/>
      <c r="I8" s="20"/>
      <c r="J8" s="20"/>
      <c r="K8" s="21"/>
      <c r="L8" s="20"/>
      <c r="M8" s="19"/>
      <c r="N8" s="23"/>
      <c r="O8" s="24"/>
      <c r="P8" s="23"/>
      <c r="Q8" s="19"/>
      <c r="R8" s="20"/>
      <c r="S8" s="23"/>
      <c r="T8" s="23"/>
      <c r="U8" s="23"/>
    </row>
    <row r="9" spans="1:21" ht="10.5" customHeight="1">
      <c r="A9" s="46">
        <v>3</v>
      </c>
      <c r="B9" s="47" t="s">
        <v>38</v>
      </c>
      <c r="C9" s="20"/>
      <c r="D9" s="40"/>
      <c r="E9" s="20"/>
      <c r="F9" s="20"/>
      <c r="G9" s="20"/>
      <c r="H9" s="20"/>
      <c r="I9" s="20"/>
      <c r="J9" s="20"/>
      <c r="K9" s="21"/>
      <c r="L9" s="20"/>
      <c r="M9" s="19"/>
      <c r="N9" s="23"/>
      <c r="O9" s="24"/>
      <c r="P9" s="23"/>
      <c r="Q9" s="19"/>
      <c r="R9" s="20"/>
      <c r="S9" s="23"/>
      <c r="T9" s="23"/>
      <c r="U9" s="23"/>
    </row>
    <row r="10" spans="1:21" ht="15.75" customHeight="1">
      <c r="A10" s="46">
        <v>4</v>
      </c>
      <c r="B10" s="47" t="s">
        <v>39</v>
      </c>
      <c r="C10" s="76"/>
      <c r="D10" s="40"/>
      <c r="E10" s="76"/>
      <c r="F10" s="71" t="str">
        <f>B10</f>
        <v>MUSTAFA HANEFİ ÇELEBİ</v>
      </c>
      <c r="G10" s="72"/>
      <c r="H10" s="28" t="s">
        <v>5</v>
      </c>
      <c r="I10" s="73" t="str">
        <f>B11</f>
        <v>MUSA CAN ÖZBAŞ</v>
      </c>
      <c r="J10" s="74"/>
      <c r="K10" s="21"/>
      <c r="L10" s="20"/>
      <c r="M10" s="71" t="str">
        <f>IF(G17&gt;I17,F16,I16)</f>
        <v>FURKAN CEYLAN</v>
      </c>
      <c r="N10" s="72"/>
      <c r="O10" s="28" t="s">
        <v>5</v>
      </c>
      <c r="P10" s="73" t="str">
        <f>IF(G23&gt;I23,F22,I22)</f>
        <v>HASAN BASRİ DURSUN</v>
      </c>
      <c r="Q10" s="74"/>
      <c r="R10" s="20"/>
      <c r="S10" s="23"/>
      <c r="T10" s="23"/>
      <c r="U10" s="23"/>
    </row>
    <row r="11" spans="1:21" ht="15.75" customHeight="1">
      <c r="A11" s="46">
        <v>5</v>
      </c>
      <c r="B11" s="47" t="s">
        <v>40</v>
      </c>
      <c r="C11" s="76"/>
      <c r="D11" s="40"/>
      <c r="E11" s="76"/>
      <c r="F11" s="43">
        <v>4</v>
      </c>
      <c r="G11" s="10">
        <v>1</v>
      </c>
      <c r="H11" s="28" t="s">
        <v>4</v>
      </c>
      <c r="I11" s="11">
        <v>2</v>
      </c>
      <c r="J11" s="19">
        <v>5</v>
      </c>
      <c r="K11" s="21"/>
      <c r="L11" s="20"/>
      <c r="M11" s="18"/>
      <c r="N11" s="10">
        <v>1</v>
      </c>
      <c r="O11" s="28" t="s">
        <v>4</v>
      </c>
      <c r="P11" s="11">
        <v>3</v>
      </c>
      <c r="Q11" s="19"/>
      <c r="R11" s="20"/>
      <c r="S11" s="23"/>
      <c r="T11" s="23"/>
      <c r="U11" s="23"/>
    </row>
    <row r="12" spans="1:21" ht="10.5" customHeight="1">
      <c r="A12" s="46">
        <v>6</v>
      </c>
      <c r="B12" s="47" t="s">
        <v>41</v>
      </c>
      <c r="C12" s="20"/>
      <c r="D12" s="40"/>
      <c r="E12" s="20"/>
      <c r="F12" s="20"/>
      <c r="G12" s="20"/>
      <c r="H12" s="20"/>
      <c r="I12" s="20"/>
      <c r="J12" s="20"/>
      <c r="K12" s="21"/>
      <c r="L12" s="20"/>
      <c r="M12" s="19"/>
      <c r="N12" s="19"/>
      <c r="O12" s="33"/>
      <c r="P12" s="19"/>
      <c r="Q12" s="19"/>
      <c r="R12" s="20"/>
      <c r="S12" s="23"/>
      <c r="T12" s="23"/>
      <c r="U12" s="23"/>
    </row>
    <row r="13" spans="1:21" ht="15.75" customHeight="1">
      <c r="A13" s="46">
        <v>7</v>
      </c>
      <c r="B13" s="47" t="s">
        <v>42</v>
      </c>
      <c r="C13" s="76"/>
      <c r="D13" s="40"/>
      <c r="E13" s="76"/>
      <c r="F13" s="20"/>
      <c r="G13" s="20"/>
      <c r="H13" s="20"/>
      <c r="I13" s="20"/>
      <c r="J13" s="20"/>
      <c r="K13" s="21"/>
      <c r="L13" s="20"/>
      <c r="M13" s="19"/>
      <c r="N13" s="19"/>
      <c r="O13" s="33"/>
      <c r="P13" s="19"/>
      <c r="Q13" s="19"/>
      <c r="R13" s="20"/>
      <c r="S13" s="23"/>
      <c r="T13" s="23"/>
      <c r="U13" s="23"/>
    </row>
    <row r="14" spans="1:21" ht="15.75" customHeight="1">
      <c r="A14" s="46">
        <v>8</v>
      </c>
      <c r="B14" s="47" t="s">
        <v>43</v>
      </c>
      <c r="C14" s="76"/>
      <c r="D14" s="40"/>
      <c r="E14" s="76"/>
      <c r="F14" s="20"/>
      <c r="G14" s="20"/>
      <c r="H14" s="20"/>
      <c r="I14" s="20"/>
      <c r="J14" s="20"/>
      <c r="K14" s="21"/>
      <c r="L14" s="20"/>
      <c r="M14" s="19"/>
      <c r="N14" s="19"/>
      <c r="O14" s="33"/>
      <c r="P14" s="19"/>
      <c r="Q14" s="19"/>
      <c r="R14" s="20"/>
      <c r="S14" s="23"/>
      <c r="T14" s="23"/>
      <c r="U14" s="23"/>
    </row>
    <row r="15" spans="1:21" ht="10.5" customHeight="1" thickBot="1">
      <c r="A15" s="20"/>
      <c r="B15" s="21"/>
      <c r="C15" s="20"/>
      <c r="D15" s="40"/>
      <c r="E15" s="20"/>
      <c r="F15" s="20"/>
      <c r="G15" s="20"/>
      <c r="H15" s="20"/>
      <c r="I15" s="20"/>
      <c r="J15" s="20"/>
      <c r="K15" s="21"/>
      <c r="L15" s="20"/>
      <c r="M15" s="34"/>
      <c r="N15" s="34"/>
      <c r="O15" s="35"/>
      <c r="P15" s="34"/>
      <c r="Q15" s="34"/>
      <c r="R15" s="36"/>
      <c r="S15" s="23"/>
      <c r="T15" s="23"/>
      <c r="U15" s="23"/>
    </row>
    <row r="16" spans="1:21" ht="15.75" customHeight="1" thickTop="1">
      <c r="A16" s="76"/>
      <c r="B16" s="21"/>
      <c r="C16" s="76"/>
      <c r="D16" s="40"/>
      <c r="E16" s="76"/>
      <c r="F16" s="71" t="str">
        <f>B9</f>
        <v>HASAN BASRİ LALE</v>
      </c>
      <c r="G16" s="72"/>
      <c r="H16" s="28" t="s">
        <v>5</v>
      </c>
      <c r="I16" s="73" t="str">
        <f>B12</f>
        <v>FURKAN CEYLAN</v>
      </c>
      <c r="J16" s="74"/>
      <c r="K16" s="36"/>
      <c r="L16" s="78" t="s">
        <v>28</v>
      </c>
      <c r="M16" s="79"/>
      <c r="N16" s="79"/>
      <c r="O16" s="79"/>
      <c r="P16" s="79"/>
      <c r="Q16" s="79"/>
      <c r="R16" s="79"/>
      <c r="S16" s="23"/>
      <c r="T16" s="23"/>
      <c r="U16" s="23"/>
    </row>
    <row r="17" spans="1:21" ht="15.75" customHeight="1">
      <c r="A17" s="76"/>
      <c r="B17" s="32"/>
      <c r="C17" s="76"/>
      <c r="D17" s="41"/>
      <c r="E17" s="76"/>
      <c r="F17" s="43">
        <v>3</v>
      </c>
      <c r="G17" s="10">
        <v>0</v>
      </c>
      <c r="H17" s="28" t="s">
        <v>4</v>
      </c>
      <c r="I17" s="11">
        <v>2</v>
      </c>
      <c r="J17" s="19">
        <v>6</v>
      </c>
      <c r="K17" s="36"/>
      <c r="L17" s="80"/>
      <c r="M17" s="81"/>
      <c r="N17" s="81"/>
      <c r="O17" s="81"/>
      <c r="P17" s="81"/>
      <c r="Q17" s="81"/>
      <c r="R17" s="81"/>
      <c r="S17" s="23"/>
      <c r="T17" s="23"/>
      <c r="U17" s="23"/>
    </row>
    <row r="18" spans="1:21" ht="10.5" customHeight="1">
      <c r="A18" s="20"/>
      <c r="B18" s="21"/>
      <c r="C18" s="20"/>
      <c r="D18" s="40"/>
      <c r="E18" s="20"/>
      <c r="F18" s="20"/>
      <c r="G18" s="20"/>
      <c r="H18" s="20"/>
      <c r="I18" s="20"/>
      <c r="J18" s="20"/>
      <c r="K18" s="36"/>
      <c r="L18" s="37"/>
      <c r="M18" s="34"/>
      <c r="N18" s="34"/>
      <c r="O18" s="35"/>
      <c r="P18" s="34"/>
      <c r="Q18" s="34"/>
      <c r="R18" s="36"/>
      <c r="S18" s="23"/>
      <c r="T18" s="23"/>
      <c r="U18" s="23"/>
    </row>
    <row r="19" spans="1:21" ht="15.75" customHeight="1">
      <c r="A19" s="76"/>
      <c r="B19" s="21"/>
      <c r="C19" s="76"/>
      <c r="D19" s="40"/>
      <c r="E19" s="76"/>
      <c r="F19" s="20"/>
      <c r="G19" s="20"/>
      <c r="H19" s="20"/>
      <c r="I19" s="20"/>
      <c r="J19" s="20"/>
      <c r="K19" s="36"/>
      <c r="L19" s="37"/>
      <c r="M19" s="71" t="str">
        <f>IF(N5&lt;P5,M4,P4)</f>
        <v>MUSA CAN ÖZBAŞ</v>
      </c>
      <c r="N19" s="72"/>
      <c r="O19" s="39" t="s">
        <v>5</v>
      </c>
      <c r="P19" s="73" t="str">
        <f>IF(N11&lt;P11,M10,P10)</f>
        <v>FURKAN CEYLAN</v>
      </c>
      <c r="Q19" s="74"/>
      <c r="R19" s="36"/>
      <c r="S19" s="23"/>
      <c r="T19" s="23"/>
      <c r="U19" s="23"/>
    </row>
    <row r="20" spans="1:21" ht="15.75" customHeight="1">
      <c r="A20" s="76"/>
      <c r="B20" s="21"/>
      <c r="C20" s="76"/>
      <c r="D20" s="40"/>
      <c r="E20" s="76"/>
      <c r="F20" s="20"/>
      <c r="G20" s="20"/>
      <c r="H20" s="20"/>
      <c r="I20" s="20"/>
      <c r="J20" s="20"/>
      <c r="K20" s="36"/>
      <c r="L20" s="37"/>
      <c r="M20" s="38"/>
      <c r="N20" s="10">
        <v>4</v>
      </c>
      <c r="O20" s="39" t="s">
        <v>4</v>
      </c>
      <c r="P20" s="11">
        <v>1</v>
      </c>
      <c r="Q20" s="34"/>
      <c r="R20" s="36"/>
      <c r="S20" s="23"/>
      <c r="T20" s="23"/>
      <c r="U20" s="23"/>
    </row>
    <row r="21" spans="1:21" ht="10.5" customHeight="1">
      <c r="A21" s="20"/>
      <c r="B21" s="21"/>
      <c r="C21" s="20"/>
      <c r="D21" s="40"/>
      <c r="E21" s="20"/>
      <c r="F21" s="20"/>
      <c r="G21" s="20"/>
      <c r="H21" s="20"/>
      <c r="I21" s="20"/>
      <c r="J21" s="20"/>
      <c r="K21" s="36"/>
      <c r="L21" s="37"/>
      <c r="M21" s="34"/>
      <c r="N21" s="34"/>
      <c r="O21" s="35"/>
      <c r="P21" s="34"/>
      <c r="Q21" s="34"/>
      <c r="R21" s="36"/>
      <c r="S21" s="23"/>
      <c r="T21" s="23"/>
      <c r="U21" s="23"/>
    </row>
    <row r="22" spans="1:21" ht="15.75" customHeight="1" thickBot="1">
      <c r="A22" s="76"/>
      <c r="B22" s="21"/>
      <c r="C22" s="76"/>
      <c r="D22" s="40"/>
      <c r="E22" s="76"/>
      <c r="F22" s="71" t="str">
        <f>B8</f>
        <v>REHACAN KAPLAN</v>
      </c>
      <c r="G22" s="72"/>
      <c r="H22" s="28" t="s">
        <v>5</v>
      </c>
      <c r="I22" s="73" t="str">
        <f>B13</f>
        <v>HASAN BASRİ DURSUN</v>
      </c>
      <c r="J22" s="74"/>
      <c r="K22" s="36"/>
      <c r="L22" s="37"/>
      <c r="M22" s="48"/>
      <c r="N22" s="48"/>
      <c r="O22" s="48"/>
      <c r="P22" s="48"/>
      <c r="Q22" s="48"/>
      <c r="R22" s="36"/>
      <c r="S22" s="23"/>
      <c r="T22" s="23"/>
      <c r="U22" s="23"/>
    </row>
    <row r="23" spans="1:21" ht="15.75" customHeight="1" thickTop="1">
      <c r="A23" s="76"/>
      <c r="B23" s="21"/>
      <c r="C23" s="76"/>
      <c r="D23" s="40"/>
      <c r="E23" s="76"/>
      <c r="F23" s="43">
        <v>2</v>
      </c>
      <c r="G23" s="10">
        <v>1</v>
      </c>
      <c r="H23" s="28" t="s">
        <v>4</v>
      </c>
      <c r="I23" s="11">
        <v>2</v>
      </c>
      <c r="J23" s="19">
        <v>7</v>
      </c>
      <c r="K23" s="36"/>
      <c r="L23" s="78" t="s">
        <v>25</v>
      </c>
      <c r="M23" s="79"/>
      <c r="N23" s="79"/>
      <c r="O23" s="79"/>
      <c r="P23" s="79"/>
      <c r="Q23" s="79"/>
      <c r="R23" s="79"/>
      <c r="S23" s="23"/>
      <c r="T23" s="23"/>
      <c r="U23" s="23"/>
    </row>
    <row r="24" spans="1:21" ht="10.5" customHeight="1">
      <c r="A24" s="20"/>
      <c r="B24" s="21"/>
      <c r="C24" s="20"/>
      <c r="D24" s="40"/>
      <c r="E24" s="20"/>
      <c r="F24" s="18"/>
      <c r="G24" s="18"/>
      <c r="H24" s="18"/>
      <c r="I24" s="18"/>
      <c r="J24" s="18"/>
      <c r="K24" s="36"/>
      <c r="L24" s="80"/>
      <c r="M24" s="81"/>
      <c r="N24" s="81"/>
      <c r="O24" s="81"/>
      <c r="P24" s="81"/>
      <c r="Q24" s="81"/>
      <c r="R24" s="81"/>
      <c r="S24" s="23"/>
      <c r="T24" s="23"/>
      <c r="U24" s="23"/>
    </row>
    <row r="25" spans="1:21" ht="15.75" customHeight="1">
      <c r="A25" s="76"/>
      <c r="B25" s="21"/>
      <c r="C25" s="76"/>
      <c r="D25" s="40"/>
      <c r="E25" s="76"/>
      <c r="F25" s="18"/>
      <c r="G25" s="18"/>
      <c r="H25" s="18"/>
      <c r="I25" s="18"/>
      <c r="J25" s="18"/>
      <c r="K25" s="36"/>
      <c r="L25" s="37"/>
      <c r="M25" s="71" t="str">
        <f>IF(N5&gt;P5,M4,P4)</f>
        <v>FURKAN GÜLTEKİN</v>
      </c>
      <c r="N25" s="72"/>
      <c r="O25" s="39" t="s">
        <v>5</v>
      </c>
      <c r="P25" s="73" t="str">
        <f>IF(N11&gt;P11,M10,P10)</f>
        <v>HASAN BASRİ DURSUN</v>
      </c>
      <c r="Q25" s="74"/>
      <c r="R25" s="36"/>
      <c r="S25" s="23"/>
      <c r="T25" s="23"/>
      <c r="U25" s="23"/>
    </row>
    <row r="26" spans="1:21" ht="15.75" customHeight="1">
      <c r="A26" s="76"/>
      <c r="B26" s="21"/>
      <c r="C26" s="76"/>
      <c r="D26" s="40"/>
      <c r="E26" s="76"/>
      <c r="F26" s="18"/>
      <c r="G26" s="18"/>
      <c r="H26" s="18"/>
      <c r="I26" s="18"/>
      <c r="J26" s="18"/>
      <c r="K26" s="36"/>
      <c r="L26" s="37"/>
      <c r="M26" s="38"/>
      <c r="N26" s="10">
        <v>4</v>
      </c>
      <c r="O26" s="39" t="s">
        <v>4</v>
      </c>
      <c r="P26" s="11">
        <v>1</v>
      </c>
      <c r="Q26" s="34"/>
      <c r="R26" s="36"/>
      <c r="S26" s="23"/>
      <c r="T26" s="23"/>
      <c r="U26" s="23"/>
    </row>
    <row r="27" spans="1:21" ht="10.5" customHeight="1">
      <c r="A27" s="19"/>
      <c r="B27" s="21"/>
      <c r="C27" s="19"/>
      <c r="D27" s="40"/>
      <c r="E27" s="19"/>
      <c r="F27" s="19"/>
      <c r="G27" s="19"/>
      <c r="H27" s="19"/>
      <c r="I27" s="19"/>
      <c r="J27" s="19"/>
      <c r="K27" s="21"/>
      <c r="L27" s="37"/>
      <c r="M27" s="19"/>
      <c r="N27" s="19"/>
      <c r="O27" s="19"/>
      <c r="P27" s="19"/>
      <c r="Q27" s="19"/>
      <c r="R27" s="19"/>
      <c r="S27" s="23"/>
      <c r="T27" s="23"/>
      <c r="U27" s="23"/>
    </row>
    <row r="28" spans="1:12" ht="11.25">
      <c r="A28" s="2"/>
      <c r="B28" s="2"/>
      <c r="C28" s="2"/>
      <c r="D28" s="2"/>
      <c r="E28" s="2"/>
      <c r="F28" s="2"/>
      <c r="G28" s="2"/>
      <c r="H28" s="2"/>
      <c r="I28" s="2"/>
      <c r="J28" s="2"/>
      <c r="K28" s="2"/>
      <c r="L28" s="2"/>
    </row>
  </sheetData>
  <sheetProtection formatColumns="0" formatRows="0" selectLockedCells="1"/>
  <mergeCells count="39">
    <mergeCell ref="M25:N25"/>
    <mergeCell ref="P25:Q25"/>
    <mergeCell ref="I22:J22"/>
    <mergeCell ref="A25:A26"/>
    <mergeCell ref="C25:C26"/>
    <mergeCell ref="E25:E26"/>
    <mergeCell ref="A22:A23"/>
    <mergeCell ref="C22:C23"/>
    <mergeCell ref="E22:E23"/>
    <mergeCell ref="F22:G22"/>
    <mergeCell ref="A16:A17"/>
    <mergeCell ref="C16:C17"/>
    <mergeCell ref="E16:E17"/>
    <mergeCell ref="F16:G16"/>
    <mergeCell ref="L23:R24"/>
    <mergeCell ref="A19:A20"/>
    <mergeCell ref="C19:C20"/>
    <mergeCell ref="E19:E20"/>
    <mergeCell ref="M19:N19"/>
    <mergeCell ref="P19:Q19"/>
    <mergeCell ref="M4:N4"/>
    <mergeCell ref="P4:Q4"/>
    <mergeCell ref="C7:C8"/>
    <mergeCell ref="E7:E8"/>
    <mergeCell ref="I16:J16"/>
    <mergeCell ref="L16:R17"/>
    <mergeCell ref="M10:N10"/>
    <mergeCell ref="P10:Q10"/>
    <mergeCell ref="C13:C14"/>
    <mergeCell ref="E13:E14"/>
    <mergeCell ref="C10:C11"/>
    <mergeCell ref="E10:E11"/>
    <mergeCell ref="F10:G10"/>
    <mergeCell ref="A4:A5"/>
    <mergeCell ref="C4:C5"/>
    <mergeCell ref="E4:E5"/>
    <mergeCell ref="F4:G4"/>
    <mergeCell ref="I10:J10"/>
    <mergeCell ref="I4:J4"/>
  </mergeCells>
  <conditionalFormatting sqref="F4:G4">
    <cfRule type="expression" priority="71" dxfId="124">
      <formula>$G5=13</formula>
    </cfRule>
  </conditionalFormatting>
  <conditionalFormatting sqref="F10:G10">
    <cfRule type="expression" priority="70" dxfId="124">
      <formula>$G11=13</formula>
    </cfRule>
  </conditionalFormatting>
  <conditionalFormatting sqref="F16:G16">
    <cfRule type="expression" priority="69" dxfId="124">
      <formula>$G17=13</formula>
    </cfRule>
  </conditionalFormatting>
  <conditionalFormatting sqref="F22:G22">
    <cfRule type="expression" priority="68" dxfId="124">
      <formula>$G23=13</formula>
    </cfRule>
  </conditionalFormatting>
  <conditionalFormatting sqref="M19:N19 M10:N10 M4">
    <cfRule type="expression" priority="67" dxfId="124">
      <formula>$N5=13</formula>
    </cfRule>
  </conditionalFormatting>
  <conditionalFormatting sqref="P4:Q4 P10:Q10 P19:Q19">
    <cfRule type="expression" priority="66" dxfId="124">
      <formula>$P5=13</formula>
    </cfRule>
  </conditionalFormatting>
  <conditionalFormatting sqref="I4:J4">
    <cfRule type="expression" priority="65" dxfId="124">
      <formula>$I5=13</formula>
    </cfRule>
  </conditionalFormatting>
  <conditionalFormatting sqref="I10:J10">
    <cfRule type="expression" priority="64" dxfId="124">
      <formula>$I11=13</formula>
    </cfRule>
  </conditionalFormatting>
  <conditionalFormatting sqref="I16:J16">
    <cfRule type="expression" priority="63" dxfId="124">
      <formula>$I17=13</formula>
    </cfRule>
  </conditionalFormatting>
  <conditionalFormatting sqref="I22:J22">
    <cfRule type="expression" priority="62" dxfId="124">
      <formula>$I23=13</formula>
    </cfRule>
  </conditionalFormatting>
  <conditionalFormatting sqref="F10:G10">
    <cfRule type="expression" priority="61" dxfId="124">
      <formula>$G11=13</formula>
    </cfRule>
  </conditionalFormatting>
  <conditionalFormatting sqref="F16:G16">
    <cfRule type="expression" priority="60" dxfId="124">
      <formula>$G17=13</formula>
    </cfRule>
  </conditionalFormatting>
  <conditionalFormatting sqref="F22:G22">
    <cfRule type="expression" priority="59" dxfId="124">
      <formula>$G23=13</formula>
    </cfRule>
  </conditionalFormatting>
  <conditionalFormatting sqref="I10:J10">
    <cfRule type="expression" priority="58" dxfId="124">
      <formula>$I11=13</formula>
    </cfRule>
  </conditionalFormatting>
  <conditionalFormatting sqref="I16:J16">
    <cfRule type="expression" priority="57" dxfId="124">
      <formula>$I17=13</formula>
    </cfRule>
  </conditionalFormatting>
  <conditionalFormatting sqref="I22:J22">
    <cfRule type="expression" priority="56" dxfId="124">
      <formula>$I23=13</formula>
    </cfRule>
  </conditionalFormatting>
  <conditionalFormatting sqref="M4">
    <cfRule type="expression" priority="55" dxfId="124">
      <formula>$G5=13</formula>
    </cfRule>
  </conditionalFormatting>
  <conditionalFormatting sqref="P4:Q4">
    <cfRule type="expression" priority="54" dxfId="124">
      <formula>$I5=13</formula>
    </cfRule>
  </conditionalFormatting>
  <conditionalFormatting sqref="M10:N10">
    <cfRule type="expression" priority="53" dxfId="124">
      <formula>$G17=13</formula>
    </cfRule>
  </conditionalFormatting>
  <conditionalFormatting sqref="P10:Q10">
    <cfRule type="expression" priority="52" dxfId="124">
      <formula>$I17=13</formula>
    </cfRule>
  </conditionalFormatting>
  <conditionalFormatting sqref="M19:N19">
    <cfRule type="expression" priority="51" dxfId="124">
      <formula>#REF!=13</formula>
    </cfRule>
  </conditionalFormatting>
  <conditionalFormatting sqref="P19:Q19">
    <cfRule type="expression" priority="50" dxfId="124">
      <formula>#REF!=13</formula>
    </cfRule>
  </conditionalFormatting>
  <conditionalFormatting sqref="F10:G10">
    <cfRule type="expression" priority="26" dxfId="124">
      <formula>$G11=13</formula>
    </cfRule>
  </conditionalFormatting>
  <conditionalFormatting sqref="F16:G16">
    <cfRule type="expression" priority="25" dxfId="124">
      <formula>$G17=13</formula>
    </cfRule>
  </conditionalFormatting>
  <conditionalFormatting sqref="F22:G22">
    <cfRule type="expression" priority="24" dxfId="124">
      <formula>$G23=13</formula>
    </cfRule>
  </conditionalFormatting>
  <conditionalFormatting sqref="I10:J10">
    <cfRule type="expression" priority="23" dxfId="124">
      <formula>$I11=13</formula>
    </cfRule>
  </conditionalFormatting>
  <conditionalFormatting sqref="I16:J16">
    <cfRule type="expression" priority="22" dxfId="124">
      <formula>$I17=13</formula>
    </cfRule>
  </conditionalFormatting>
  <conditionalFormatting sqref="I22:J22">
    <cfRule type="expression" priority="21" dxfId="124">
      <formula>$I23=13</formula>
    </cfRule>
  </conditionalFormatting>
  <conditionalFormatting sqref="M25">
    <cfRule type="expression" priority="20" dxfId="124">
      <formula>$N26=13</formula>
    </cfRule>
  </conditionalFormatting>
  <conditionalFormatting sqref="P25">
    <cfRule type="expression" priority="19" dxfId="124">
      <formula>$P26=13</formula>
    </cfRule>
  </conditionalFormatting>
  <conditionalFormatting sqref="M25">
    <cfRule type="expression" priority="18" dxfId="124">
      <formula>#REF!=13</formula>
    </cfRule>
  </conditionalFormatting>
  <conditionalFormatting sqref="P25">
    <cfRule type="expression" priority="17" dxfId="124">
      <formula>#REF!=13</formula>
    </cfRule>
  </conditionalFormatting>
  <conditionalFormatting sqref="M25">
    <cfRule type="expression" priority="16" dxfId="124">
      <formula>$N26=13</formula>
    </cfRule>
  </conditionalFormatting>
  <conditionalFormatting sqref="M25">
    <cfRule type="expression" priority="15" dxfId="124">
      <formula>#REF!=13</formula>
    </cfRule>
  </conditionalFormatting>
  <conditionalFormatting sqref="P25">
    <cfRule type="expression" priority="14" dxfId="124">
      <formula>$P26=13</formula>
    </cfRule>
  </conditionalFormatting>
  <conditionalFormatting sqref="P25">
    <cfRule type="expression" priority="13" dxfId="124">
      <formula>#REF!=13</formula>
    </cfRule>
  </conditionalFormatting>
  <conditionalFormatting sqref="P25">
    <cfRule type="expression" priority="12" dxfId="124">
      <formula>$P26=13</formula>
    </cfRule>
  </conditionalFormatting>
  <conditionalFormatting sqref="P25">
    <cfRule type="expression" priority="11" dxfId="124">
      <formula>#REF!=13</formula>
    </cfRule>
  </conditionalFormatting>
  <conditionalFormatting sqref="P25">
    <cfRule type="expression" priority="10" dxfId="124">
      <formula>$P26=13</formula>
    </cfRule>
  </conditionalFormatting>
  <conditionalFormatting sqref="P25">
    <cfRule type="expression" priority="9" dxfId="124">
      <formula>#REF!=13</formula>
    </cfRule>
  </conditionalFormatting>
  <conditionalFormatting sqref="M25">
    <cfRule type="expression" priority="8" dxfId="124">
      <formula>$N26=13</formula>
    </cfRule>
  </conditionalFormatting>
  <conditionalFormatting sqref="M25">
    <cfRule type="expression" priority="7" dxfId="124">
      <formula>#REF!=13</formula>
    </cfRule>
  </conditionalFormatting>
  <conditionalFormatting sqref="P25">
    <cfRule type="expression" priority="6" dxfId="124">
      <formula>$P26=13</formula>
    </cfRule>
  </conditionalFormatting>
  <conditionalFormatting sqref="P25">
    <cfRule type="expression" priority="5" dxfId="124">
      <formula>#REF!=13</formula>
    </cfRule>
  </conditionalFormatting>
  <conditionalFormatting sqref="P25">
    <cfRule type="expression" priority="4" dxfId="124">
      <formula>$N26=13</formula>
    </cfRule>
  </conditionalFormatting>
  <conditionalFormatting sqref="P25">
    <cfRule type="expression" priority="3" dxfId="124">
      <formula>#REF!=13</formula>
    </cfRule>
  </conditionalFormatting>
  <conditionalFormatting sqref="P25">
    <cfRule type="expression" priority="2" dxfId="124">
      <formula>$N26=13</formula>
    </cfRule>
  </conditionalFormatting>
  <conditionalFormatting sqref="P25">
    <cfRule type="expression" priority="1" dxfId="124">
      <formula>#REF!=13</formula>
    </cfRule>
  </conditionalFormatting>
  <dataValidations count="2">
    <dataValidation type="whole" allowBlank="1" showInputMessage="1" showErrorMessage="1" promptTitle="Sonuç" prompt="0 &lt;&gt; 15" sqref="N5 P5 N11 P11 P20 N20 I23 G23 G17 P26 N26">
      <formula1>0</formula1>
      <formula2>15</formula2>
    </dataValidation>
    <dataValidation type="whole" allowBlank="1" showInputMessage="1" showErrorMessage="1" promptTitle="Score" prompt="0 &lt;&gt; 15" sqref="G5 I5 I11 G11 I17">
      <formula1>0</formula1>
      <formula2>15</formula2>
    </dataValidation>
  </dataValidations>
  <printOptions horizontalCentered="1" verticalCentered="1"/>
  <pageMargins left="0.1968503937007874" right="0" top="0.984251968503937" bottom="0.984251968503937" header="0.5118110236220472" footer="0.5118110236220472"/>
  <pageSetup horizontalDpi="1200" verticalDpi="1200" orientation="landscape" paperSize="9" scale="105"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P33"/>
  <sheetViews>
    <sheetView showGridLines="0" zoomScalePageLayoutView="0" workbookViewId="0" topLeftCell="A13">
      <selection activeCell="Q46" sqref="Q46"/>
    </sheetView>
  </sheetViews>
  <sheetFormatPr defaultColWidth="12" defaultRowHeight="11.25"/>
  <cols>
    <col min="1" max="1" width="4.83203125" style="1" customWidth="1"/>
    <col min="2" max="2" width="27" style="1" customWidth="1"/>
    <col min="3" max="3" width="12" style="1" customWidth="1"/>
    <col min="4" max="4" width="2.83203125" style="1" customWidth="1"/>
    <col min="5" max="6" width="1.83203125" style="1" customWidth="1"/>
    <col min="7" max="8" width="9.33203125" style="1" customWidth="1"/>
    <col min="9" max="9" width="2.83203125" style="1" customWidth="1"/>
    <col min="10" max="11" width="9.33203125" style="1" customWidth="1"/>
    <col min="12" max="12" width="2.83203125" style="1" customWidth="1"/>
    <col min="13" max="13" width="5.5" style="1" customWidth="1"/>
    <col min="14" max="14" width="36.16015625" style="1" bestFit="1" customWidth="1"/>
    <col min="15" max="16384" width="12" style="1" customWidth="1"/>
  </cols>
  <sheetData>
    <row r="1" spans="1:16" ht="39.75" customHeight="1" thickBot="1">
      <c r="A1" s="57" t="s">
        <v>30</v>
      </c>
      <c r="B1" s="57"/>
      <c r="C1" s="57"/>
      <c r="D1" s="57"/>
      <c r="E1" s="57"/>
      <c r="F1" s="57"/>
      <c r="G1" s="57"/>
      <c r="H1" s="57"/>
      <c r="I1" s="57"/>
      <c r="J1" s="57"/>
      <c r="K1" s="57"/>
      <c r="L1" s="57"/>
      <c r="M1" s="57"/>
      <c r="N1" s="55"/>
      <c r="O1" s="55"/>
      <c r="P1" s="56"/>
    </row>
    <row r="2" spans="1:16" ht="30" customHeight="1" thickTop="1">
      <c r="A2" s="50"/>
      <c r="B2" s="50"/>
      <c r="C2" s="50"/>
      <c r="D2" s="12"/>
      <c r="E2" s="14"/>
      <c r="F2" s="14"/>
      <c r="G2" s="13" t="s">
        <v>24</v>
      </c>
      <c r="H2" s="13"/>
      <c r="I2" s="13"/>
      <c r="J2" s="13"/>
      <c r="K2" s="13"/>
      <c r="L2" s="13"/>
      <c r="M2" s="50"/>
      <c r="N2" s="50"/>
      <c r="O2" s="50"/>
      <c r="P2" s="50"/>
    </row>
    <row r="3" spans="1:16" ht="10.5" customHeight="1">
      <c r="A3" s="50"/>
      <c r="B3" s="50"/>
      <c r="C3" s="76"/>
      <c r="D3" s="29"/>
      <c r="E3" s="21"/>
      <c r="F3" s="20"/>
      <c r="G3" s="30"/>
      <c r="H3" s="30"/>
      <c r="I3" s="30"/>
      <c r="J3" s="30"/>
      <c r="K3" s="30"/>
      <c r="L3" s="30"/>
      <c r="M3" s="50"/>
      <c r="N3" s="50"/>
      <c r="O3" s="76"/>
      <c r="P3" s="76"/>
    </row>
    <row r="4" spans="1:16" ht="15.75" customHeight="1">
      <c r="A4" s="50"/>
      <c r="B4" s="50"/>
      <c r="C4" s="76"/>
      <c r="D4" s="76"/>
      <c r="E4" s="21"/>
      <c r="F4" s="20"/>
      <c r="G4" s="71" t="str">
        <f>B7</f>
        <v>HATİCE İLDENİZ NUR BİÇER</v>
      </c>
      <c r="H4" s="72"/>
      <c r="I4" s="28" t="s">
        <v>5</v>
      </c>
      <c r="J4" s="73" t="str">
        <f>B10</f>
        <v>KÜBRA İREM ÇANKAYA</v>
      </c>
      <c r="K4" s="74"/>
      <c r="L4" s="20"/>
      <c r="M4" s="60" t="s">
        <v>32</v>
      </c>
      <c r="N4" s="62" t="str">
        <f>IF(H26&gt;J26,G25,J25)</f>
        <v>EMİNE DURSUN</v>
      </c>
      <c r="O4" s="76"/>
      <c r="P4" s="76"/>
    </row>
    <row r="5" spans="1:16" ht="15.75" customHeight="1">
      <c r="A5" s="50"/>
      <c r="B5" s="50"/>
      <c r="C5" s="76"/>
      <c r="D5" s="76"/>
      <c r="E5" s="21"/>
      <c r="F5" s="20"/>
      <c r="G5" s="18"/>
      <c r="H5" s="10">
        <v>3</v>
      </c>
      <c r="I5" s="28" t="s">
        <v>4</v>
      </c>
      <c r="J5" s="11">
        <v>0</v>
      </c>
      <c r="K5" s="19"/>
      <c r="L5" s="20"/>
      <c r="M5" s="60" t="s">
        <v>33</v>
      </c>
      <c r="N5" s="62" t="str">
        <f>IF(H26&lt;J26,G25,J25)</f>
        <v>HATİCE İLDENİZ NUR BİÇER</v>
      </c>
      <c r="O5" s="76"/>
      <c r="P5" s="76"/>
    </row>
    <row r="6" spans="1:16" ht="10.5" customHeight="1">
      <c r="A6" s="50"/>
      <c r="B6" s="50"/>
      <c r="C6" s="76"/>
      <c r="D6" s="17"/>
      <c r="E6" s="21"/>
      <c r="F6" s="20"/>
      <c r="G6" s="19"/>
      <c r="H6" s="23"/>
      <c r="I6" s="24"/>
      <c r="J6" s="23"/>
      <c r="K6" s="19"/>
      <c r="L6" s="20"/>
      <c r="M6" s="60" t="s">
        <v>34</v>
      </c>
      <c r="N6" s="62" t="str">
        <f>IF(H20&gt;J20,G19,J19)</f>
        <v>AYBÜKE NİSA PARLAK</v>
      </c>
      <c r="O6" s="76"/>
      <c r="P6" s="76"/>
    </row>
    <row r="7" spans="1:16" ht="15.75" customHeight="1">
      <c r="A7" s="59">
        <v>1</v>
      </c>
      <c r="B7" s="58" t="s">
        <v>44</v>
      </c>
      <c r="C7" s="76"/>
      <c r="D7" s="76"/>
      <c r="E7" s="21"/>
      <c r="F7" s="20"/>
      <c r="G7" s="19"/>
      <c r="H7" s="23"/>
      <c r="I7" s="24"/>
      <c r="J7" s="23"/>
      <c r="K7" s="19"/>
      <c r="L7" s="20"/>
      <c r="M7" s="60" t="s">
        <v>35</v>
      </c>
      <c r="N7" s="62" t="str">
        <f>IF(H20&lt;J20,G19,J19)</f>
        <v>KÜBRA İREM ÇANKAYA</v>
      </c>
      <c r="O7" s="76"/>
      <c r="P7" s="76"/>
    </row>
    <row r="8" spans="1:16" ht="15.75" customHeight="1">
      <c r="A8" s="59">
        <v>2</v>
      </c>
      <c r="B8" s="58" t="s">
        <v>45</v>
      </c>
      <c r="C8" s="76"/>
      <c r="D8" s="76"/>
      <c r="E8" s="21"/>
      <c r="F8" s="20"/>
      <c r="G8" s="19"/>
      <c r="H8" s="23"/>
      <c r="I8" s="24"/>
      <c r="J8" s="23"/>
      <c r="K8" s="19"/>
      <c r="L8" s="20"/>
      <c r="M8" s="61"/>
      <c r="N8" s="50"/>
      <c r="O8" s="76"/>
      <c r="P8" s="76"/>
    </row>
    <row r="9" spans="1:16" ht="10.5" customHeight="1">
      <c r="A9" s="59">
        <v>3</v>
      </c>
      <c r="B9" s="58" t="s">
        <v>46</v>
      </c>
      <c r="C9" s="76"/>
      <c r="D9" s="20"/>
      <c r="E9" s="21"/>
      <c r="F9" s="20"/>
      <c r="G9" s="19"/>
      <c r="H9" s="23"/>
      <c r="I9" s="24"/>
      <c r="J9" s="23"/>
      <c r="K9" s="19"/>
      <c r="L9" s="20"/>
      <c r="M9" s="84"/>
      <c r="N9" s="76"/>
      <c r="O9" s="76"/>
      <c r="P9" s="76"/>
    </row>
    <row r="10" spans="1:16" ht="15.75" customHeight="1">
      <c r="A10" s="59">
        <v>4</v>
      </c>
      <c r="B10" s="58" t="s">
        <v>47</v>
      </c>
      <c r="C10" s="76"/>
      <c r="D10" s="76"/>
      <c r="E10" s="21"/>
      <c r="F10" s="20"/>
      <c r="G10" s="71" t="str">
        <f>B8</f>
        <v>EMİNE DURSUN</v>
      </c>
      <c r="H10" s="72"/>
      <c r="I10" s="28" t="s">
        <v>5</v>
      </c>
      <c r="J10" s="73" t="str">
        <f>B9</f>
        <v>AYBÜKE NİSA PARLAK</v>
      </c>
      <c r="K10" s="74"/>
      <c r="L10" s="20"/>
      <c r="M10" s="84"/>
      <c r="N10" s="76"/>
      <c r="O10" s="76"/>
      <c r="P10" s="76"/>
    </row>
    <row r="11" spans="1:16" ht="15.75" customHeight="1">
      <c r="A11" s="50"/>
      <c r="B11" s="76"/>
      <c r="C11" s="76"/>
      <c r="D11" s="76"/>
      <c r="E11" s="21"/>
      <c r="F11" s="20"/>
      <c r="G11" s="18"/>
      <c r="H11" s="10">
        <v>3</v>
      </c>
      <c r="I11" s="28" t="s">
        <v>4</v>
      </c>
      <c r="J11" s="11">
        <v>2</v>
      </c>
      <c r="K11" s="19"/>
      <c r="L11" s="20"/>
      <c r="M11" s="76"/>
      <c r="N11" s="76"/>
      <c r="O11" s="76"/>
      <c r="P11" s="76"/>
    </row>
    <row r="12" spans="1:16" ht="10.5" customHeight="1">
      <c r="A12" s="50"/>
      <c r="B12" s="76"/>
      <c r="C12" s="76"/>
      <c r="D12" s="20"/>
      <c r="E12" s="21"/>
      <c r="F12" s="20"/>
      <c r="G12" s="19"/>
      <c r="H12" s="19"/>
      <c r="I12" s="33"/>
      <c r="J12" s="19"/>
      <c r="K12" s="19"/>
      <c r="L12" s="20"/>
      <c r="M12" s="76"/>
      <c r="N12" s="76"/>
      <c r="O12" s="76"/>
      <c r="P12" s="76"/>
    </row>
    <row r="13" spans="1:16" ht="15.75" customHeight="1">
      <c r="A13" s="76"/>
      <c r="B13" s="76"/>
      <c r="C13" s="76"/>
      <c r="D13" s="76"/>
      <c r="E13" s="21"/>
      <c r="F13" s="20"/>
      <c r="G13" s="19"/>
      <c r="H13" s="19"/>
      <c r="I13" s="33"/>
      <c r="J13" s="19"/>
      <c r="K13" s="19"/>
      <c r="L13" s="20"/>
      <c r="M13" s="76"/>
      <c r="N13" s="76"/>
      <c r="O13" s="76"/>
      <c r="P13" s="76"/>
    </row>
    <row r="14" spans="1:16" ht="15.75" customHeight="1">
      <c r="A14" s="76"/>
      <c r="B14" s="76"/>
      <c r="C14" s="76"/>
      <c r="D14" s="76"/>
      <c r="E14" s="21"/>
      <c r="F14" s="20"/>
      <c r="G14" s="19"/>
      <c r="H14" s="19"/>
      <c r="I14" s="33"/>
      <c r="J14" s="19"/>
      <c r="K14" s="19"/>
      <c r="L14" s="20"/>
      <c r="M14" s="76"/>
      <c r="N14" s="76"/>
      <c r="O14" s="76"/>
      <c r="P14" s="76"/>
    </row>
    <row r="15" spans="1:16" ht="10.5" customHeight="1" thickBot="1">
      <c r="A15" s="76"/>
      <c r="B15" s="76"/>
      <c r="C15" s="76"/>
      <c r="D15" s="20"/>
      <c r="E15" s="21"/>
      <c r="F15" s="20"/>
      <c r="G15" s="34"/>
      <c r="H15" s="34"/>
      <c r="I15" s="35"/>
      <c r="J15" s="34"/>
      <c r="K15" s="34"/>
      <c r="L15" s="36"/>
      <c r="M15" s="76"/>
      <c r="N15" s="76"/>
      <c r="O15" s="76"/>
      <c r="P15" s="76"/>
    </row>
    <row r="16" spans="1:16" ht="15.75" customHeight="1" thickTop="1">
      <c r="A16" s="76"/>
      <c r="B16" s="76"/>
      <c r="C16" s="76"/>
      <c r="D16" s="76"/>
      <c r="E16" s="36"/>
      <c r="F16" s="78" t="s">
        <v>31</v>
      </c>
      <c r="G16" s="79"/>
      <c r="H16" s="79"/>
      <c r="I16" s="79"/>
      <c r="J16" s="79"/>
      <c r="K16" s="79"/>
      <c r="L16" s="82"/>
      <c r="M16" s="76"/>
      <c r="N16" s="76"/>
      <c r="O16" s="76"/>
      <c r="P16" s="76"/>
    </row>
    <row r="17" spans="1:16" ht="15.75" customHeight="1">
      <c r="A17" s="76"/>
      <c r="B17" s="76"/>
      <c r="C17" s="76"/>
      <c r="D17" s="76"/>
      <c r="E17" s="36"/>
      <c r="F17" s="80"/>
      <c r="G17" s="81"/>
      <c r="H17" s="81"/>
      <c r="I17" s="81"/>
      <c r="J17" s="81"/>
      <c r="K17" s="81"/>
      <c r="L17" s="83"/>
      <c r="M17" s="76"/>
      <c r="N17" s="76"/>
      <c r="O17" s="76"/>
      <c r="P17" s="76"/>
    </row>
    <row r="18" spans="1:16" ht="10.5" customHeight="1">
      <c r="A18" s="76"/>
      <c r="B18" s="76"/>
      <c r="C18" s="76"/>
      <c r="D18" s="20"/>
      <c r="E18" s="36"/>
      <c r="F18" s="37"/>
      <c r="G18" s="34"/>
      <c r="H18" s="34"/>
      <c r="I18" s="35"/>
      <c r="J18" s="34"/>
      <c r="K18" s="34"/>
      <c r="L18" s="51"/>
      <c r="M18" s="76"/>
      <c r="N18" s="76"/>
      <c r="O18" s="76"/>
      <c r="P18" s="76"/>
    </row>
    <row r="19" spans="1:16" ht="15.75" customHeight="1">
      <c r="A19" s="76"/>
      <c r="B19" s="76"/>
      <c r="C19" s="76"/>
      <c r="D19" s="76"/>
      <c r="E19" s="36"/>
      <c r="F19" s="37"/>
      <c r="G19" s="71" t="str">
        <f>IF(H5&lt;J5,G4,J4)</f>
        <v>KÜBRA İREM ÇANKAYA</v>
      </c>
      <c r="H19" s="72"/>
      <c r="I19" s="39" t="s">
        <v>5</v>
      </c>
      <c r="J19" s="73" t="str">
        <f>IF(H11&lt;J11,G10,J10)</f>
        <v>AYBÜKE NİSA PARLAK</v>
      </c>
      <c r="K19" s="74"/>
      <c r="L19" s="51"/>
      <c r="M19" s="76"/>
      <c r="N19" s="76"/>
      <c r="O19" s="76"/>
      <c r="P19" s="76"/>
    </row>
    <row r="20" spans="1:16" ht="15.75" customHeight="1">
      <c r="A20" s="76"/>
      <c r="B20" s="76"/>
      <c r="C20" s="76"/>
      <c r="D20" s="76"/>
      <c r="E20" s="36"/>
      <c r="F20" s="37"/>
      <c r="G20" s="38"/>
      <c r="H20" s="10">
        <v>0</v>
      </c>
      <c r="I20" s="39" t="s">
        <v>4</v>
      </c>
      <c r="J20" s="11">
        <v>4</v>
      </c>
      <c r="K20" s="34"/>
      <c r="L20" s="51"/>
      <c r="M20" s="76"/>
      <c r="N20" s="76"/>
      <c r="O20" s="76"/>
      <c r="P20" s="76"/>
    </row>
    <row r="21" spans="1:16" ht="10.5" customHeight="1" thickBot="1">
      <c r="A21" s="76"/>
      <c r="B21" s="76"/>
      <c r="C21" s="76"/>
      <c r="D21" s="20"/>
      <c r="E21" s="36"/>
      <c r="F21" s="37"/>
      <c r="G21" s="34"/>
      <c r="H21" s="34"/>
      <c r="I21" s="35"/>
      <c r="J21" s="34"/>
      <c r="K21" s="34"/>
      <c r="L21" s="51"/>
      <c r="M21" s="76"/>
      <c r="N21" s="76"/>
      <c r="O21" s="76"/>
      <c r="P21" s="76"/>
    </row>
    <row r="22" spans="1:16" ht="15.75" customHeight="1" thickTop="1">
      <c r="A22" s="76"/>
      <c r="B22" s="76"/>
      <c r="C22" s="76"/>
      <c r="D22" s="76"/>
      <c r="E22" s="36"/>
      <c r="F22" s="78" t="s">
        <v>25</v>
      </c>
      <c r="G22" s="79"/>
      <c r="H22" s="79"/>
      <c r="I22" s="79"/>
      <c r="J22" s="79"/>
      <c r="K22" s="79"/>
      <c r="L22" s="82"/>
      <c r="M22" s="76"/>
      <c r="N22" s="76"/>
      <c r="O22" s="76"/>
      <c r="P22" s="76"/>
    </row>
    <row r="23" spans="1:16" ht="15.75" customHeight="1">
      <c r="A23" s="76"/>
      <c r="B23" s="76"/>
      <c r="C23" s="76"/>
      <c r="D23" s="76"/>
      <c r="E23" s="36"/>
      <c r="F23" s="80"/>
      <c r="G23" s="81"/>
      <c r="H23" s="81"/>
      <c r="I23" s="81"/>
      <c r="J23" s="81"/>
      <c r="K23" s="81"/>
      <c r="L23" s="83"/>
      <c r="M23" s="76"/>
      <c r="N23" s="76"/>
      <c r="O23" s="76"/>
      <c r="P23" s="76"/>
    </row>
    <row r="24" spans="1:16" ht="10.5" customHeight="1">
      <c r="A24" s="76"/>
      <c r="B24" s="76"/>
      <c r="C24" s="76"/>
      <c r="D24" s="20"/>
      <c r="E24" s="36"/>
      <c r="F24" s="37"/>
      <c r="G24" s="34"/>
      <c r="H24" s="34"/>
      <c r="I24" s="35"/>
      <c r="J24" s="34"/>
      <c r="K24" s="34"/>
      <c r="L24" s="51"/>
      <c r="M24" s="76"/>
      <c r="N24" s="76"/>
      <c r="O24" s="76"/>
      <c r="P24" s="76"/>
    </row>
    <row r="25" spans="1:16" ht="15.75" customHeight="1">
      <c r="A25" s="76"/>
      <c r="B25" s="76"/>
      <c r="C25" s="76"/>
      <c r="D25" s="76"/>
      <c r="E25" s="36"/>
      <c r="F25" s="37"/>
      <c r="G25" s="71" t="str">
        <f>IF(H5&gt;J5,G4,J4)</f>
        <v>HATİCE İLDENİZ NUR BİÇER</v>
      </c>
      <c r="H25" s="72"/>
      <c r="I25" s="39" t="s">
        <v>5</v>
      </c>
      <c r="J25" s="73" t="str">
        <f>IF(H11&gt;J11,G10,J10)</f>
        <v>EMİNE DURSUN</v>
      </c>
      <c r="K25" s="74"/>
      <c r="L25" s="51"/>
      <c r="M25" s="76"/>
      <c r="N25" s="76"/>
      <c r="O25" s="76"/>
      <c r="P25" s="76"/>
    </row>
    <row r="26" spans="1:16" ht="15.75" customHeight="1">
      <c r="A26" s="76"/>
      <c r="B26" s="76"/>
      <c r="C26" s="76"/>
      <c r="D26" s="76"/>
      <c r="E26" s="36"/>
      <c r="F26" s="37"/>
      <c r="G26" s="38"/>
      <c r="H26" s="10">
        <v>0</v>
      </c>
      <c r="I26" s="39" t="s">
        <v>4</v>
      </c>
      <c r="J26" s="11">
        <v>4</v>
      </c>
      <c r="K26" s="34"/>
      <c r="L26" s="51"/>
      <c r="M26" s="76"/>
      <c r="N26" s="76"/>
      <c r="O26" s="76"/>
      <c r="P26" s="76"/>
    </row>
    <row r="27" spans="1:16" ht="10.5" customHeight="1" thickBot="1">
      <c r="A27" s="49"/>
      <c r="B27" s="49"/>
      <c r="C27" s="49"/>
      <c r="D27" s="19"/>
      <c r="E27" s="21"/>
      <c r="F27" s="52"/>
      <c r="G27" s="53"/>
      <c r="H27" s="53"/>
      <c r="I27" s="53"/>
      <c r="J27" s="53"/>
      <c r="K27" s="53"/>
      <c r="L27" s="54"/>
      <c r="M27" s="49"/>
      <c r="N27" s="49"/>
      <c r="O27" s="49"/>
      <c r="P27" s="49"/>
    </row>
    <row r="28" spans="1:16" ht="12" customHeight="1" thickTop="1">
      <c r="A28" s="76"/>
      <c r="B28" s="76"/>
      <c r="C28" s="76"/>
      <c r="D28" s="76"/>
      <c r="E28" s="76"/>
      <c r="F28" s="76"/>
      <c r="G28" s="76"/>
      <c r="H28" s="76"/>
      <c r="I28" s="76"/>
      <c r="J28" s="76"/>
      <c r="K28" s="76"/>
      <c r="L28" s="76"/>
      <c r="M28" s="76"/>
      <c r="N28" s="76"/>
      <c r="O28" s="76"/>
      <c r="P28" s="76"/>
    </row>
    <row r="29" spans="1:16" ht="11.25" customHeight="1">
      <c r="A29" s="76"/>
      <c r="B29" s="76"/>
      <c r="C29" s="76"/>
      <c r="D29" s="76"/>
      <c r="E29" s="76"/>
      <c r="F29" s="76"/>
      <c r="G29" s="76"/>
      <c r="H29" s="76"/>
      <c r="I29" s="76"/>
      <c r="J29" s="76"/>
      <c r="K29" s="76"/>
      <c r="L29" s="76"/>
      <c r="M29" s="76"/>
      <c r="N29" s="76"/>
      <c r="O29" s="76"/>
      <c r="P29" s="76"/>
    </row>
    <row r="30" spans="1:16" ht="11.25" customHeight="1">
      <c r="A30" s="76"/>
      <c r="B30" s="76"/>
      <c r="C30" s="76"/>
      <c r="D30" s="76"/>
      <c r="E30" s="76"/>
      <c r="F30" s="76"/>
      <c r="G30" s="76"/>
      <c r="H30" s="76"/>
      <c r="I30" s="76"/>
      <c r="J30" s="76"/>
      <c r="K30" s="76"/>
      <c r="L30" s="76"/>
      <c r="M30" s="76"/>
      <c r="N30" s="76"/>
      <c r="O30" s="76"/>
      <c r="P30" s="76"/>
    </row>
    <row r="31" spans="1:16" ht="11.25" customHeight="1">
      <c r="A31" s="76"/>
      <c r="B31" s="76"/>
      <c r="C31" s="76"/>
      <c r="D31" s="76"/>
      <c r="E31" s="76"/>
      <c r="F31" s="76"/>
      <c r="G31" s="76"/>
      <c r="H31" s="76"/>
      <c r="I31" s="76"/>
      <c r="J31" s="76"/>
      <c r="K31" s="76"/>
      <c r="L31" s="76"/>
      <c r="M31" s="76"/>
      <c r="N31" s="76"/>
      <c r="O31" s="76"/>
      <c r="P31" s="76"/>
    </row>
    <row r="32" spans="1:16" ht="11.25" customHeight="1">
      <c r="A32" s="76"/>
      <c r="B32" s="76"/>
      <c r="C32" s="76"/>
      <c r="D32" s="76"/>
      <c r="E32" s="76"/>
      <c r="F32" s="76"/>
      <c r="G32" s="76"/>
      <c r="H32" s="76"/>
      <c r="I32" s="76"/>
      <c r="J32" s="76"/>
      <c r="K32" s="76"/>
      <c r="L32" s="76"/>
      <c r="M32" s="76"/>
      <c r="N32" s="76"/>
      <c r="O32" s="76"/>
      <c r="P32" s="76"/>
    </row>
    <row r="33" spans="1:16" ht="11.25" customHeight="1">
      <c r="A33" s="76"/>
      <c r="B33" s="76"/>
      <c r="C33" s="76"/>
      <c r="D33" s="76"/>
      <c r="E33" s="76"/>
      <c r="F33" s="76"/>
      <c r="G33" s="76"/>
      <c r="H33" s="76"/>
      <c r="I33" s="76"/>
      <c r="J33" s="76"/>
      <c r="K33" s="76"/>
      <c r="L33" s="76"/>
      <c r="M33" s="76"/>
      <c r="N33" s="76"/>
      <c r="O33" s="76"/>
      <c r="P33" s="76"/>
    </row>
  </sheetData>
  <sheetProtection formatColumns="0" formatRows="0" selectLockedCells="1"/>
  <mergeCells count="135">
    <mergeCell ref="N25:N26"/>
    <mergeCell ref="O25:O26"/>
    <mergeCell ref="P25:P26"/>
    <mergeCell ref="G25:H25"/>
    <mergeCell ref="J25:K25"/>
    <mergeCell ref="N21:N22"/>
    <mergeCell ref="O21:O22"/>
    <mergeCell ref="P21:P22"/>
    <mergeCell ref="M23:M24"/>
    <mergeCell ref="N23:N24"/>
    <mergeCell ref="O23:O24"/>
    <mergeCell ref="P23:P24"/>
    <mergeCell ref="M19:M20"/>
    <mergeCell ref="N19:N20"/>
    <mergeCell ref="O19:O20"/>
    <mergeCell ref="P19:P20"/>
    <mergeCell ref="N13:N14"/>
    <mergeCell ref="O13:O14"/>
    <mergeCell ref="P13:P14"/>
    <mergeCell ref="M15:M16"/>
    <mergeCell ref="N15:N16"/>
    <mergeCell ref="O15:O16"/>
    <mergeCell ref="P15:P16"/>
    <mergeCell ref="P5:P6"/>
    <mergeCell ref="A15:A16"/>
    <mergeCell ref="B15:B16"/>
    <mergeCell ref="C15:C16"/>
    <mergeCell ref="C9:C10"/>
    <mergeCell ref="B11:B12"/>
    <mergeCell ref="O7:O8"/>
    <mergeCell ref="P7:P8"/>
    <mergeCell ref="N17:N18"/>
    <mergeCell ref="O17:O18"/>
    <mergeCell ref="P17:P18"/>
    <mergeCell ref="A17:A18"/>
    <mergeCell ref="B17:B18"/>
    <mergeCell ref="C17:C18"/>
    <mergeCell ref="A19:A20"/>
    <mergeCell ref="B19:B20"/>
    <mergeCell ref="C19:C20"/>
    <mergeCell ref="O3:O4"/>
    <mergeCell ref="P3:P4"/>
    <mergeCell ref="A25:A26"/>
    <mergeCell ref="B25:B26"/>
    <mergeCell ref="C25:C26"/>
    <mergeCell ref="M9:M10"/>
    <mergeCell ref="M13:M14"/>
    <mergeCell ref="M17:M18"/>
    <mergeCell ref="M21:M22"/>
    <mergeCell ref="M25:M26"/>
    <mergeCell ref="N9:N10"/>
    <mergeCell ref="O9:O10"/>
    <mergeCell ref="P9:P10"/>
    <mergeCell ref="M11:M12"/>
    <mergeCell ref="N11:N12"/>
    <mergeCell ref="O11:O12"/>
    <mergeCell ref="P11:P12"/>
    <mergeCell ref="O5:O6"/>
    <mergeCell ref="C5:C6"/>
    <mergeCell ref="C7:C8"/>
    <mergeCell ref="C3:C4"/>
    <mergeCell ref="J4:K4"/>
    <mergeCell ref="G10:H10"/>
    <mergeCell ref="G4:H4"/>
    <mergeCell ref="A13:A14"/>
    <mergeCell ref="B13:B14"/>
    <mergeCell ref="C13:C14"/>
    <mergeCell ref="C11:C12"/>
    <mergeCell ref="D16:D17"/>
    <mergeCell ref="D7:D8"/>
    <mergeCell ref="D10:D11"/>
    <mergeCell ref="D4:D5"/>
    <mergeCell ref="F16:L17"/>
    <mergeCell ref="J10:K10"/>
    <mergeCell ref="D13:D14"/>
    <mergeCell ref="G19:H19"/>
    <mergeCell ref="J19:K19"/>
    <mergeCell ref="D22:D23"/>
    <mergeCell ref="F22:L23"/>
    <mergeCell ref="D25:D26"/>
    <mergeCell ref="D19:D20"/>
    <mergeCell ref="A28:A29"/>
    <mergeCell ref="B28:B29"/>
    <mergeCell ref="C28:C29"/>
    <mergeCell ref="D28:D29"/>
    <mergeCell ref="E28:E29"/>
    <mergeCell ref="F28:F29"/>
    <mergeCell ref="G28:G29"/>
    <mergeCell ref="H28:H29"/>
    <mergeCell ref="I28:I29"/>
    <mergeCell ref="J28:J29"/>
    <mergeCell ref="K28:K29"/>
    <mergeCell ref="L28:L29"/>
    <mergeCell ref="A23:A24"/>
    <mergeCell ref="B23:B24"/>
    <mergeCell ref="C23:C24"/>
    <mergeCell ref="A21:A22"/>
    <mergeCell ref="B21:B22"/>
    <mergeCell ref="C21:C22"/>
    <mergeCell ref="N28:N29"/>
    <mergeCell ref="O28:O29"/>
    <mergeCell ref="P28:P29"/>
    <mergeCell ref="A30:A31"/>
    <mergeCell ref="B30:B31"/>
    <mergeCell ref="C30:C31"/>
    <mergeCell ref="D30:D31"/>
    <mergeCell ref="E30:E31"/>
    <mergeCell ref="F30:F31"/>
    <mergeCell ref="G30:G31"/>
    <mergeCell ref="H30:H31"/>
    <mergeCell ref="I30:I31"/>
    <mergeCell ref="J30:J31"/>
    <mergeCell ref="K30:K31"/>
    <mergeCell ref="L30:L31"/>
    <mergeCell ref="M30:M31"/>
    <mergeCell ref="N30:N31"/>
    <mergeCell ref="O30:O31"/>
    <mergeCell ref="P30:P31"/>
    <mergeCell ref="M28:M29"/>
    <mergeCell ref="J32:J33"/>
    <mergeCell ref="K32:K33"/>
    <mergeCell ref="L32:L33"/>
    <mergeCell ref="M32:M33"/>
    <mergeCell ref="N32:N33"/>
    <mergeCell ref="O32:O33"/>
    <mergeCell ref="P32:P33"/>
    <mergeCell ref="A32:A33"/>
    <mergeCell ref="B32:B33"/>
    <mergeCell ref="C32:C33"/>
    <mergeCell ref="D32:D33"/>
    <mergeCell ref="E32:E33"/>
    <mergeCell ref="F32:F33"/>
    <mergeCell ref="G32:G33"/>
    <mergeCell ref="H32:H33"/>
    <mergeCell ref="I32:I33"/>
  </mergeCells>
  <conditionalFormatting sqref="G4:H4 G10:H10 G19:H19">
    <cfRule type="expression" priority="73" dxfId="124">
      <formula>$H5=13</formula>
    </cfRule>
  </conditionalFormatting>
  <conditionalFormatting sqref="J4:K4 J10:K10 J19:K19">
    <cfRule type="expression" priority="72" dxfId="124">
      <formula>$J5=13</formula>
    </cfRule>
  </conditionalFormatting>
  <conditionalFormatting sqref="G4:H4">
    <cfRule type="expression" priority="45" dxfId="124">
      <formula>#REF!=13</formula>
    </cfRule>
  </conditionalFormatting>
  <conditionalFormatting sqref="J4:K4">
    <cfRule type="expression" priority="44" dxfId="124">
      <formula>#REF!=13</formula>
    </cfRule>
  </conditionalFormatting>
  <conditionalFormatting sqref="G10:H10">
    <cfRule type="expression" priority="43" dxfId="124">
      <formula>#REF!=13</formula>
    </cfRule>
  </conditionalFormatting>
  <conditionalFormatting sqref="J10:K10">
    <cfRule type="expression" priority="42" dxfId="124">
      <formula>#REF!=13</formula>
    </cfRule>
  </conditionalFormatting>
  <conditionalFormatting sqref="G19:H19">
    <cfRule type="expression" priority="41" dxfId="124">
      <formula>#REF!=13</formula>
    </cfRule>
  </conditionalFormatting>
  <conditionalFormatting sqref="J19:K19">
    <cfRule type="expression" priority="40" dxfId="124">
      <formula>#REF!=13</formula>
    </cfRule>
  </conditionalFormatting>
  <conditionalFormatting sqref="G25:H25">
    <cfRule type="expression" priority="4" dxfId="124">
      <formula>$H26=13</formula>
    </cfRule>
  </conditionalFormatting>
  <conditionalFormatting sqref="G25:H25">
    <cfRule type="expression" priority="3" dxfId="124">
      <formula>#REF!=13</formula>
    </cfRule>
  </conditionalFormatting>
  <conditionalFormatting sqref="J25:K25">
    <cfRule type="expression" priority="2" dxfId="124">
      <formula>$J26=13</formula>
    </cfRule>
  </conditionalFormatting>
  <conditionalFormatting sqref="J25:K25">
    <cfRule type="expression" priority="1" dxfId="124">
      <formula>#REF!=13</formula>
    </cfRule>
  </conditionalFormatting>
  <dataValidations count="1">
    <dataValidation type="whole" allowBlank="1" showInputMessage="1" showErrorMessage="1" promptTitle="Sonuç" prompt="0 &lt;&gt; 15" sqref="H5 J5 H11 J11 J20 H20 J26 H26">
      <formula1>0</formula1>
      <formula2>15</formula2>
    </dataValidation>
  </dataValidations>
  <printOptions/>
  <pageMargins left="0.1968503937007874" right="0" top="0.984251968503937" bottom="0.984251968503937" header="0.5118110236220472" footer="0.5118110236220472"/>
  <pageSetup horizontalDpi="1200" verticalDpi="1200" orientation="landscape" paperSize="9" scale="105" r:id="rId1"/>
</worksheet>
</file>

<file path=xl/worksheets/sheet5.xml><?xml version="1.0" encoding="utf-8"?>
<worksheet xmlns="http://schemas.openxmlformats.org/spreadsheetml/2006/main" xmlns:r="http://schemas.openxmlformats.org/officeDocument/2006/relationships">
  <dimension ref="A1:I17"/>
  <sheetViews>
    <sheetView zoomScalePageLayoutView="0" workbookViewId="0" topLeftCell="A1">
      <selection activeCell="L30" sqref="L30"/>
    </sheetView>
  </sheetViews>
  <sheetFormatPr defaultColWidth="9.33203125" defaultRowHeight="11.25"/>
  <cols>
    <col min="2" max="2" width="31.5" style="0" customWidth="1"/>
    <col min="3" max="3" width="29.33203125" style="0" customWidth="1"/>
  </cols>
  <sheetData>
    <row r="1" spans="1:9" ht="11.25">
      <c r="A1" s="65" t="s">
        <v>48</v>
      </c>
      <c r="B1" s="65" t="s">
        <v>49</v>
      </c>
      <c r="C1" s="65" t="s">
        <v>50</v>
      </c>
      <c r="D1" s="65" t="s">
        <v>51</v>
      </c>
      <c r="E1" s="65" t="s">
        <v>52</v>
      </c>
      <c r="F1" s="65" t="s">
        <v>53</v>
      </c>
      <c r="G1" s="65" t="s">
        <v>54</v>
      </c>
      <c r="H1" s="65" t="s">
        <v>55</v>
      </c>
      <c r="I1" s="65" t="s">
        <v>56</v>
      </c>
    </row>
    <row r="2" spans="1:9" ht="15" customHeight="1">
      <c r="A2" s="66" t="s">
        <v>32</v>
      </c>
      <c r="B2" s="67" t="s">
        <v>44</v>
      </c>
      <c r="C2" s="68" t="s">
        <v>57</v>
      </c>
      <c r="D2" s="69">
        <v>10</v>
      </c>
      <c r="E2" s="69">
        <v>30</v>
      </c>
      <c r="F2" s="69">
        <v>140</v>
      </c>
      <c r="G2" s="70">
        <v>0.4166666666666667</v>
      </c>
      <c r="H2" s="70">
        <v>0.20833333333333334</v>
      </c>
      <c r="I2" s="70">
        <v>0.41875</v>
      </c>
    </row>
    <row r="3" spans="1:9" ht="15" customHeight="1">
      <c r="A3" s="66" t="s">
        <v>33</v>
      </c>
      <c r="B3" s="67" t="s">
        <v>45</v>
      </c>
      <c r="C3" s="68" t="s">
        <v>58</v>
      </c>
      <c r="D3" s="69">
        <v>8</v>
      </c>
      <c r="E3" s="69">
        <v>30</v>
      </c>
      <c r="F3" s="69">
        <v>142</v>
      </c>
      <c r="G3" s="70">
        <v>0.3347222222222222</v>
      </c>
      <c r="H3" s="70">
        <v>0.1673611111111111</v>
      </c>
      <c r="I3" s="70">
        <v>0.3763888888888889</v>
      </c>
    </row>
    <row r="4" spans="1:9" ht="15" customHeight="1">
      <c r="A4" s="66" t="s">
        <v>34</v>
      </c>
      <c r="B4" s="67" t="s">
        <v>46</v>
      </c>
      <c r="C4" s="68" t="s">
        <v>59</v>
      </c>
      <c r="D4" s="69">
        <v>8</v>
      </c>
      <c r="E4" s="69">
        <v>30</v>
      </c>
      <c r="F4" s="69">
        <v>138</v>
      </c>
      <c r="G4" s="70">
        <v>0.3347222222222222</v>
      </c>
      <c r="H4" s="70">
        <v>0.1673611111111111</v>
      </c>
      <c r="I4" s="70">
        <v>0.3763888888888889</v>
      </c>
    </row>
    <row r="5" spans="1:9" ht="15" customHeight="1">
      <c r="A5" s="66" t="s">
        <v>35</v>
      </c>
      <c r="B5" s="67" t="s">
        <v>47</v>
      </c>
      <c r="C5" s="68" t="s">
        <v>60</v>
      </c>
      <c r="D5" s="69">
        <v>6</v>
      </c>
      <c r="E5" s="69">
        <v>30</v>
      </c>
      <c r="F5" s="69">
        <v>132</v>
      </c>
      <c r="G5" s="70">
        <v>0.25277777777777777</v>
      </c>
      <c r="H5" s="70">
        <v>0.12638888888888888</v>
      </c>
      <c r="I5" s="70">
        <v>0.25416666666666665</v>
      </c>
    </row>
    <row r="6" spans="1:9" ht="15" customHeight="1">
      <c r="A6" s="66" t="s">
        <v>61</v>
      </c>
      <c r="B6" s="67" t="s">
        <v>62</v>
      </c>
      <c r="C6" s="68" t="s">
        <v>63</v>
      </c>
      <c r="D6" s="69">
        <v>6</v>
      </c>
      <c r="E6" s="69">
        <v>28</v>
      </c>
      <c r="F6" s="69">
        <v>134</v>
      </c>
      <c r="G6" s="70">
        <v>0.25277777777777777</v>
      </c>
      <c r="H6" s="70">
        <v>0.12638888888888888</v>
      </c>
      <c r="I6" s="70">
        <v>0.25416666666666665</v>
      </c>
    </row>
    <row r="7" spans="1:9" ht="15" customHeight="1">
      <c r="A7" s="66" t="s">
        <v>64</v>
      </c>
      <c r="B7" s="67" t="s">
        <v>65</v>
      </c>
      <c r="C7" s="68" t="s">
        <v>66</v>
      </c>
      <c r="D7" s="69">
        <v>6</v>
      </c>
      <c r="E7" s="69">
        <v>28</v>
      </c>
      <c r="F7" s="69">
        <v>122</v>
      </c>
      <c r="G7" s="70">
        <v>0.25277777777777777</v>
      </c>
      <c r="H7" s="70">
        <v>0.12638888888888888</v>
      </c>
      <c r="I7" s="70">
        <v>0.33749999999999997</v>
      </c>
    </row>
    <row r="8" spans="1:9" ht="15" customHeight="1">
      <c r="A8" s="66" t="s">
        <v>67</v>
      </c>
      <c r="B8" s="67" t="s">
        <v>68</v>
      </c>
      <c r="C8" s="68" t="s">
        <v>63</v>
      </c>
      <c r="D8" s="69">
        <v>6</v>
      </c>
      <c r="E8" s="69">
        <v>26</v>
      </c>
      <c r="F8" s="69">
        <v>120</v>
      </c>
      <c r="G8" s="70">
        <v>0.25277777777777777</v>
      </c>
      <c r="H8" s="70">
        <v>0.12638888888888888</v>
      </c>
      <c r="I8" s="70">
        <v>0.25416666666666665</v>
      </c>
    </row>
    <row r="9" spans="1:9" ht="15" customHeight="1">
      <c r="A9" s="66" t="s">
        <v>69</v>
      </c>
      <c r="B9" s="67" t="s">
        <v>70</v>
      </c>
      <c r="C9" s="68" t="s">
        <v>63</v>
      </c>
      <c r="D9" s="69">
        <v>6</v>
      </c>
      <c r="E9" s="69">
        <v>18</v>
      </c>
      <c r="F9" s="69">
        <v>128</v>
      </c>
      <c r="G9" s="70">
        <v>0.25277777777777777</v>
      </c>
      <c r="H9" s="70">
        <v>0.12638888888888888</v>
      </c>
      <c r="I9" s="70">
        <v>0.3368055555555556</v>
      </c>
    </row>
    <row r="10" spans="1:9" ht="15" customHeight="1">
      <c r="A10" s="66" t="s">
        <v>71</v>
      </c>
      <c r="B10" s="67" t="s">
        <v>72</v>
      </c>
      <c r="C10" s="68" t="s">
        <v>73</v>
      </c>
      <c r="D10" s="69">
        <v>4</v>
      </c>
      <c r="E10" s="69">
        <v>30</v>
      </c>
      <c r="F10" s="69">
        <v>126</v>
      </c>
      <c r="G10" s="70">
        <v>0.1708333333333333</v>
      </c>
      <c r="H10" s="70">
        <v>0.08541666666666665</v>
      </c>
      <c r="I10" s="70">
        <v>0.21319444444444444</v>
      </c>
    </row>
    <row r="11" spans="1:9" ht="15" customHeight="1">
      <c r="A11" s="66" t="s">
        <v>74</v>
      </c>
      <c r="B11" s="67" t="s">
        <v>75</v>
      </c>
      <c r="C11" s="68" t="s">
        <v>76</v>
      </c>
      <c r="D11" s="69">
        <v>4</v>
      </c>
      <c r="E11" s="69">
        <v>26</v>
      </c>
      <c r="F11" s="69">
        <v>126</v>
      </c>
      <c r="G11" s="70">
        <v>0.1708333333333333</v>
      </c>
      <c r="H11" s="70">
        <v>0.08541666666666665</v>
      </c>
      <c r="I11" s="70">
        <v>0.21319444444444444</v>
      </c>
    </row>
    <row r="12" spans="1:9" ht="15" customHeight="1">
      <c r="A12" s="66" t="s">
        <v>77</v>
      </c>
      <c r="B12" s="67" t="s">
        <v>78</v>
      </c>
      <c r="C12" s="68" t="s">
        <v>79</v>
      </c>
      <c r="D12" s="69">
        <v>4</v>
      </c>
      <c r="E12" s="69">
        <v>24</v>
      </c>
      <c r="F12" s="69">
        <v>118</v>
      </c>
      <c r="G12" s="70">
        <v>0.1708333333333333</v>
      </c>
      <c r="H12" s="70">
        <v>0.08541666666666665</v>
      </c>
      <c r="I12" s="70">
        <v>0.2548611111111111</v>
      </c>
    </row>
    <row r="13" spans="1:9" ht="15" customHeight="1">
      <c r="A13" s="66" t="s">
        <v>80</v>
      </c>
      <c r="B13" s="67" t="s">
        <v>81</v>
      </c>
      <c r="C13" s="68" t="s">
        <v>82</v>
      </c>
      <c r="D13" s="69">
        <v>4</v>
      </c>
      <c r="E13" s="69">
        <v>20</v>
      </c>
      <c r="F13" s="69">
        <v>118</v>
      </c>
      <c r="G13" s="70">
        <v>0.1708333333333333</v>
      </c>
      <c r="H13" s="70">
        <v>0.08541666666666665</v>
      </c>
      <c r="I13" s="70">
        <v>0.2138888888888889</v>
      </c>
    </row>
    <row r="14" spans="1:9" ht="15" customHeight="1">
      <c r="A14" s="66" t="s">
        <v>83</v>
      </c>
      <c r="B14" s="67" t="s">
        <v>84</v>
      </c>
      <c r="C14" s="68" t="s">
        <v>85</v>
      </c>
      <c r="D14" s="69">
        <v>4</v>
      </c>
      <c r="E14" s="69">
        <v>18</v>
      </c>
      <c r="F14" s="69">
        <v>122</v>
      </c>
      <c r="G14" s="70">
        <v>0.1708333333333333</v>
      </c>
      <c r="H14" s="70">
        <v>0.08541666666666665</v>
      </c>
      <c r="I14" s="70">
        <v>0.2125</v>
      </c>
    </row>
    <row r="15" spans="1:9" ht="15" customHeight="1">
      <c r="A15" s="66" t="s">
        <v>86</v>
      </c>
      <c r="B15" s="67" t="s">
        <v>87</v>
      </c>
      <c r="C15" s="68" t="s">
        <v>63</v>
      </c>
      <c r="D15" s="69">
        <v>2</v>
      </c>
      <c r="E15" s="69">
        <v>24</v>
      </c>
      <c r="F15" s="69">
        <v>110</v>
      </c>
      <c r="G15" s="70">
        <v>0.08888888888888889</v>
      </c>
      <c r="H15" s="70">
        <v>0.044444444444444446</v>
      </c>
      <c r="I15" s="70">
        <v>0.08888888888888889</v>
      </c>
    </row>
    <row r="16" spans="1:9" ht="15" customHeight="1">
      <c r="A16" s="66" t="s">
        <v>88</v>
      </c>
      <c r="B16" s="67" t="s">
        <v>89</v>
      </c>
      <c r="C16" s="68" t="s">
        <v>82</v>
      </c>
      <c r="D16" s="69">
        <v>2</v>
      </c>
      <c r="E16" s="69">
        <v>20</v>
      </c>
      <c r="F16" s="69">
        <v>114</v>
      </c>
      <c r="G16" s="70">
        <v>0.08888888888888889</v>
      </c>
      <c r="H16" s="70">
        <v>0.044444444444444446</v>
      </c>
      <c r="I16" s="70">
        <v>0.2138888888888889</v>
      </c>
    </row>
    <row r="17" spans="1:9" ht="15" customHeight="1">
      <c r="A17" s="66" t="s">
        <v>90</v>
      </c>
      <c r="B17" s="67" t="s">
        <v>91</v>
      </c>
      <c r="C17" s="68" t="s">
        <v>82</v>
      </c>
      <c r="D17" s="69">
        <v>0</v>
      </c>
      <c r="E17" s="69">
        <v>18</v>
      </c>
      <c r="F17" s="69">
        <v>110</v>
      </c>
      <c r="G17" s="70">
        <v>0.006944444444444444</v>
      </c>
      <c r="H17" s="70">
        <v>0.003472222222222222</v>
      </c>
      <c r="I17" s="70">
        <v>0.09027777777777778</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9"/>
  <sheetViews>
    <sheetView zoomScalePageLayoutView="0" workbookViewId="0" topLeftCell="A1">
      <selection activeCell="N26" sqref="N26"/>
    </sheetView>
  </sheetViews>
  <sheetFormatPr defaultColWidth="9.33203125" defaultRowHeight="11.25"/>
  <cols>
    <col min="2" max="2" width="30.16015625" style="0" customWidth="1"/>
    <col min="3" max="3" width="35.16015625" style="0" customWidth="1"/>
  </cols>
  <sheetData>
    <row r="1" spans="1:9" ht="11.25">
      <c r="A1" s="65" t="s">
        <v>48</v>
      </c>
      <c r="B1" s="65" t="s">
        <v>49</v>
      </c>
      <c r="C1" s="65" t="s">
        <v>50</v>
      </c>
      <c r="D1" s="65" t="s">
        <v>51</v>
      </c>
      <c r="E1" s="65" t="s">
        <v>52</v>
      </c>
      <c r="F1" s="65" t="s">
        <v>53</v>
      </c>
      <c r="G1" s="65" t="s">
        <v>54</v>
      </c>
      <c r="H1" s="65" t="s">
        <v>55</v>
      </c>
      <c r="I1" s="65" t="s">
        <v>56</v>
      </c>
    </row>
    <row r="2" spans="1:9" ht="15" customHeight="1">
      <c r="A2" s="66" t="s">
        <v>32</v>
      </c>
      <c r="B2" s="67" t="s">
        <v>36</v>
      </c>
      <c r="C2" s="68" t="s">
        <v>92</v>
      </c>
      <c r="D2" s="69">
        <v>10</v>
      </c>
      <c r="E2" s="69">
        <v>28</v>
      </c>
      <c r="F2" s="69">
        <v>148</v>
      </c>
      <c r="G2" s="70">
        <v>0.4166666666666667</v>
      </c>
      <c r="H2" s="70">
        <v>0.20833333333333334</v>
      </c>
      <c r="I2" s="70">
        <v>0.41805555555555557</v>
      </c>
    </row>
    <row r="3" spans="1:9" ht="15" customHeight="1">
      <c r="A3" s="66" t="s">
        <v>33</v>
      </c>
      <c r="B3" s="67" t="s">
        <v>37</v>
      </c>
      <c r="C3" s="68" t="s">
        <v>37</v>
      </c>
      <c r="D3" s="69">
        <v>8</v>
      </c>
      <c r="E3" s="69">
        <v>32</v>
      </c>
      <c r="F3" s="69">
        <v>136</v>
      </c>
      <c r="G3" s="70">
        <v>0.3347222222222222</v>
      </c>
      <c r="H3" s="70">
        <v>0.1673611111111111</v>
      </c>
      <c r="I3" s="70">
        <v>0.3354166666666667</v>
      </c>
    </row>
    <row r="4" spans="1:9" ht="15" customHeight="1">
      <c r="A4" s="66" t="s">
        <v>34</v>
      </c>
      <c r="B4" s="67" t="s">
        <v>38</v>
      </c>
      <c r="C4" s="68" t="s">
        <v>93</v>
      </c>
      <c r="D4" s="69">
        <v>8</v>
      </c>
      <c r="E4" s="69">
        <v>28</v>
      </c>
      <c r="F4" s="69">
        <v>140</v>
      </c>
      <c r="G4" s="70">
        <v>0.3347222222222222</v>
      </c>
      <c r="H4" s="70">
        <v>0.1673611111111111</v>
      </c>
      <c r="I4" s="70">
        <v>0.3354166666666667</v>
      </c>
    </row>
    <row r="5" spans="1:9" ht="15" customHeight="1">
      <c r="A5" s="66" t="s">
        <v>35</v>
      </c>
      <c r="B5" s="67" t="s">
        <v>39</v>
      </c>
      <c r="C5" s="68" t="s">
        <v>94</v>
      </c>
      <c r="D5" s="69">
        <v>8</v>
      </c>
      <c r="E5" s="69">
        <v>24</v>
      </c>
      <c r="F5" s="69">
        <v>146</v>
      </c>
      <c r="G5" s="70">
        <v>0.3347222222222222</v>
      </c>
      <c r="H5" s="70">
        <v>0.1673611111111111</v>
      </c>
      <c r="I5" s="70">
        <v>0.3354166666666667</v>
      </c>
    </row>
    <row r="6" spans="1:9" ht="15" customHeight="1">
      <c r="A6" s="66" t="s">
        <v>61</v>
      </c>
      <c r="B6" s="67" t="s">
        <v>40</v>
      </c>
      <c r="C6" s="68" t="s">
        <v>92</v>
      </c>
      <c r="D6" s="69">
        <v>8</v>
      </c>
      <c r="E6" s="69">
        <v>24</v>
      </c>
      <c r="F6" s="69">
        <v>142</v>
      </c>
      <c r="G6" s="70">
        <v>0.3347222222222222</v>
      </c>
      <c r="H6" s="70">
        <v>0.1673611111111111</v>
      </c>
      <c r="I6" s="70">
        <v>0.3770833333333334</v>
      </c>
    </row>
    <row r="7" spans="1:9" ht="15" customHeight="1">
      <c r="A7" s="66" t="s">
        <v>64</v>
      </c>
      <c r="B7" s="67" t="s">
        <v>41</v>
      </c>
      <c r="C7" s="68" t="s">
        <v>95</v>
      </c>
      <c r="D7" s="69">
        <v>6</v>
      </c>
      <c r="E7" s="69">
        <v>36</v>
      </c>
      <c r="F7" s="69">
        <v>124</v>
      </c>
      <c r="G7" s="70">
        <v>0.25277777777777777</v>
      </c>
      <c r="H7" s="70">
        <v>0.12638888888888888</v>
      </c>
      <c r="I7" s="70">
        <v>0.2951388888888889</v>
      </c>
    </row>
    <row r="8" spans="1:9" ht="15" customHeight="1">
      <c r="A8" s="66" t="s">
        <v>67</v>
      </c>
      <c r="B8" s="67" t="s">
        <v>42</v>
      </c>
      <c r="C8" s="68" t="s">
        <v>58</v>
      </c>
      <c r="D8" s="69">
        <v>6</v>
      </c>
      <c r="E8" s="69">
        <v>32</v>
      </c>
      <c r="F8" s="69">
        <v>144</v>
      </c>
      <c r="G8" s="70">
        <v>0.25277777777777777</v>
      </c>
      <c r="H8" s="70">
        <v>0.12638888888888888</v>
      </c>
      <c r="I8" s="70">
        <v>0.3361111111111111</v>
      </c>
    </row>
    <row r="9" spans="1:9" ht="15" customHeight="1">
      <c r="A9" s="66" t="s">
        <v>69</v>
      </c>
      <c r="B9" s="67" t="s">
        <v>43</v>
      </c>
      <c r="C9" s="68" t="s">
        <v>96</v>
      </c>
      <c r="D9" s="69">
        <v>6</v>
      </c>
      <c r="E9" s="69">
        <v>32</v>
      </c>
      <c r="F9" s="69">
        <v>132</v>
      </c>
      <c r="G9" s="70">
        <v>0.25277777777777777</v>
      </c>
      <c r="H9" s="70">
        <v>0.12638888888888888</v>
      </c>
      <c r="I9" s="70">
        <v>0.2951388888888889</v>
      </c>
    </row>
    <row r="10" spans="1:9" ht="15" customHeight="1">
      <c r="A10" s="66" t="s">
        <v>71</v>
      </c>
      <c r="B10" s="67" t="s">
        <v>97</v>
      </c>
      <c r="C10" s="68" t="s">
        <v>85</v>
      </c>
      <c r="D10" s="69">
        <v>6</v>
      </c>
      <c r="E10" s="69">
        <v>30</v>
      </c>
      <c r="F10" s="69">
        <v>142</v>
      </c>
      <c r="G10" s="70">
        <v>0.25277777777777777</v>
      </c>
      <c r="H10" s="70">
        <v>0.12638888888888888</v>
      </c>
      <c r="I10" s="70">
        <v>0.25416666666666665</v>
      </c>
    </row>
    <row r="11" spans="1:9" ht="15" customHeight="1">
      <c r="A11" s="66" t="s">
        <v>74</v>
      </c>
      <c r="B11" s="67" t="s">
        <v>98</v>
      </c>
      <c r="C11" s="68" t="s">
        <v>93</v>
      </c>
      <c r="D11" s="69">
        <v>6</v>
      </c>
      <c r="E11" s="69">
        <v>26</v>
      </c>
      <c r="F11" s="69">
        <v>136</v>
      </c>
      <c r="G11" s="70">
        <v>0.25277777777777777</v>
      </c>
      <c r="H11" s="70">
        <v>0.12638888888888888</v>
      </c>
      <c r="I11" s="70">
        <v>0.2534722222222222</v>
      </c>
    </row>
    <row r="12" spans="1:9" ht="15" customHeight="1">
      <c r="A12" s="66" t="s">
        <v>77</v>
      </c>
      <c r="B12" s="67" t="s">
        <v>99</v>
      </c>
      <c r="C12" s="68" t="s">
        <v>58</v>
      </c>
      <c r="D12" s="69">
        <v>6</v>
      </c>
      <c r="E12" s="69">
        <v>26</v>
      </c>
      <c r="F12" s="69">
        <v>130</v>
      </c>
      <c r="G12" s="70">
        <v>0.25277777777777777</v>
      </c>
      <c r="H12" s="70">
        <v>0.12638888888888888</v>
      </c>
      <c r="I12" s="70">
        <v>0.2965277777777778</v>
      </c>
    </row>
    <row r="13" spans="1:9" ht="15" customHeight="1">
      <c r="A13" s="66" t="s">
        <v>80</v>
      </c>
      <c r="B13" s="67" t="s">
        <v>100</v>
      </c>
      <c r="C13" s="68" t="s">
        <v>92</v>
      </c>
      <c r="D13" s="69">
        <v>6</v>
      </c>
      <c r="E13" s="69">
        <v>24</v>
      </c>
      <c r="F13" s="69">
        <v>124</v>
      </c>
      <c r="G13" s="70">
        <v>0.25277777777777777</v>
      </c>
      <c r="H13" s="70">
        <v>0.12638888888888888</v>
      </c>
      <c r="I13" s="70">
        <v>0.2951388888888889</v>
      </c>
    </row>
    <row r="14" spans="1:9" ht="15" customHeight="1">
      <c r="A14" s="66" t="s">
        <v>83</v>
      </c>
      <c r="B14" s="67" t="s">
        <v>101</v>
      </c>
      <c r="C14" s="68" t="s">
        <v>102</v>
      </c>
      <c r="D14" s="69">
        <v>6</v>
      </c>
      <c r="E14" s="69">
        <v>22</v>
      </c>
      <c r="F14" s="69">
        <v>138</v>
      </c>
      <c r="G14" s="70">
        <v>0.25277777777777777</v>
      </c>
      <c r="H14" s="70">
        <v>0.12638888888888888</v>
      </c>
      <c r="I14" s="70">
        <v>0.3361111111111111</v>
      </c>
    </row>
    <row r="15" spans="1:9" ht="15" customHeight="1">
      <c r="A15" s="66" t="s">
        <v>86</v>
      </c>
      <c r="B15" s="67" t="s">
        <v>103</v>
      </c>
      <c r="C15" s="68" t="s">
        <v>63</v>
      </c>
      <c r="D15" s="69">
        <v>6</v>
      </c>
      <c r="E15" s="69">
        <v>22</v>
      </c>
      <c r="F15" s="69">
        <v>128</v>
      </c>
      <c r="G15" s="70">
        <v>0.25277777777777777</v>
      </c>
      <c r="H15" s="70">
        <v>0.12638888888888888</v>
      </c>
      <c r="I15" s="70">
        <v>0.3368055555555556</v>
      </c>
    </row>
    <row r="16" spans="1:9" ht="15" customHeight="1">
      <c r="A16" s="66" t="s">
        <v>88</v>
      </c>
      <c r="B16" s="67" t="s">
        <v>104</v>
      </c>
      <c r="C16" s="68" t="s">
        <v>73</v>
      </c>
      <c r="D16" s="69">
        <v>6</v>
      </c>
      <c r="E16" s="69">
        <v>14</v>
      </c>
      <c r="F16" s="69">
        <v>122</v>
      </c>
      <c r="G16" s="70">
        <v>0.25277777777777777</v>
      </c>
      <c r="H16" s="70">
        <v>0.12638888888888888</v>
      </c>
      <c r="I16" s="70">
        <v>0.29583333333333334</v>
      </c>
    </row>
    <row r="17" spans="1:9" ht="15" customHeight="1">
      <c r="A17" s="66" t="s">
        <v>90</v>
      </c>
      <c r="B17" s="67" t="s">
        <v>105</v>
      </c>
      <c r="C17" s="68" t="s">
        <v>66</v>
      </c>
      <c r="D17" s="69">
        <v>4</v>
      </c>
      <c r="E17" s="69">
        <v>30</v>
      </c>
      <c r="F17" s="69">
        <v>118</v>
      </c>
      <c r="G17" s="70">
        <v>0.1708333333333333</v>
      </c>
      <c r="H17" s="70">
        <v>0.08541666666666665</v>
      </c>
      <c r="I17" s="70">
        <v>0.21319444444444444</v>
      </c>
    </row>
    <row r="18" spans="1:9" ht="15" customHeight="1">
      <c r="A18" s="66" t="s">
        <v>106</v>
      </c>
      <c r="B18" s="67" t="s">
        <v>107</v>
      </c>
      <c r="C18" s="68" t="s">
        <v>93</v>
      </c>
      <c r="D18" s="69">
        <v>4</v>
      </c>
      <c r="E18" s="69">
        <v>28</v>
      </c>
      <c r="F18" s="69">
        <v>122</v>
      </c>
      <c r="G18" s="70">
        <v>0.1708333333333333</v>
      </c>
      <c r="H18" s="70">
        <v>0.08541666666666665</v>
      </c>
      <c r="I18" s="70">
        <v>0.17152777777777775</v>
      </c>
    </row>
    <row r="19" spans="1:9" ht="15" customHeight="1">
      <c r="A19" s="66" t="s">
        <v>108</v>
      </c>
      <c r="B19" s="67" t="s">
        <v>109</v>
      </c>
      <c r="C19" s="68" t="s">
        <v>110</v>
      </c>
      <c r="D19" s="69">
        <v>4</v>
      </c>
      <c r="E19" s="69">
        <v>28</v>
      </c>
      <c r="F19" s="69">
        <v>120</v>
      </c>
      <c r="G19" s="70">
        <v>0.1708333333333333</v>
      </c>
      <c r="H19" s="70">
        <v>0.08541666666666665</v>
      </c>
      <c r="I19" s="70">
        <v>0.1708333333333333</v>
      </c>
    </row>
    <row r="20" spans="1:9" ht="15" customHeight="1">
      <c r="A20" s="66" t="s">
        <v>111</v>
      </c>
      <c r="B20" s="67" t="s">
        <v>112</v>
      </c>
      <c r="C20" s="68" t="s">
        <v>85</v>
      </c>
      <c r="D20" s="69">
        <v>4</v>
      </c>
      <c r="E20" s="69">
        <v>24</v>
      </c>
      <c r="F20" s="69">
        <v>118</v>
      </c>
      <c r="G20" s="70">
        <v>0.1708333333333333</v>
      </c>
      <c r="H20" s="70">
        <v>0.08541666666666665</v>
      </c>
      <c r="I20" s="70">
        <v>0.2138888888888889</v>
      </c>
    </row>
    <row r="21" spans="1:9" ht="15" customHeight="1">
      <c r="A21" s="66" t="s">
        <v>113</v>
      </c>
      <c r="B21" s="67" t="s">
        <v>114</v>
      </c>
      <c r="C21" s="68" t="s">
        <v>110</v>
      </c>
      <c r="D21" s="69">
        <v>4</v>
      </c>
      <c r="E21" s="69">
        <v>24</v>
      </c>
      <c r="F21" s="69">
        <v>98</v>
      </c>
      <c r="G21" s="70">
        <v>0.1708333333333333</v>
      </c>
      <c r="H21" s="70">
        <v>0.08541666666666665</v>
      </c>
      <c r="I21" s="70">
        <v>0.2555555555555556</v>
      </c>
    </row>
    <row r="22" spans="1:9" ht="15" customHeight="1">
      <c r="A22" s="66" t="s">
        <v>115</v>
      </c>
      <c r="B22" s="67" t="s">
        <v>116</v>
      </c>
      <c r="C22" s="68" t="s">
        <v>96</v>
      </c>
      <c r="D22" s="69">
        <v>4</v>
      </c>
      <c r="E22" s="69">
        <v>22</v>
      </c>
      <c r="F22" s="69">
        <v>136</v>
      </c>
      <c r="G22" s="70">
        <v>0.1708333333333333</v>
      </c>
      <c r="H22" s="70">
        <v>0.08541666666666665</v>
      </c>
      <c r="I22" s="70">
        <v>0.2125</v>
      </c>
    </row>
    <row r="23" spans="1:9" ht="15" customHeight="1">
      <c r="A23" s="66" t="s">
        <v>117</v>
      </c>
      <c r="B23" s="67" t="s">
        <v>118</v>
      </c>
      <c r="C23" s="68" t="s">
        <v>79</v>
      </c>
      <c r="D23" s="69">
        <v>4</v>
      </c>
      <c r="E23" s="69">
        <v>18</v>
      </c>
      <c r="F23" s="69">
        <v>112</v>
      </c>
      <c r="G23" s="70">
        <v>0.1708333333333333</v>
      </c>
      <c r="H23" s="70">
        <v>0.08541666666666665</v>
      </c>
      <c r="I23" s="70">
        <v>0.2548611111111111</v>
      </c>
    </row>
    <row r="24" spans="1:9" ht="15" customHeight="1">
      <c r="A24" s="66" t="s">
        <v>119</v>
      </c>
      <c r="B24" s="67" t="s">
        <v>120</v>
      </c>
      <c r="C24" s="68" t="s">
        <v>57</v>
      </c>
      <c r="D24" s="69">
        <v>2</v>
      </c>
      <c r="E24" s="69">
        <v>28</v>
      </c>
      <c r="F24" s="69">
        <v>110</v>
      </c>
      <c r="G24" s="70">
        <v>0.08888888888888889</v>
      </c>
      <c r="H24" s="70">
        <v>0.044444444444444446</v>
      </c>
      <c r="I24" s="70">
        <v>0.13055555555555556</v>
      </c>
    </row>
    <row r="25" spans="1:9" ht="15" customHeight="1">
      <c r="A25" s="66" t="s">
        <v>121</v>
      </c>
      <c r="B25" s="67" t="s">
        <v>122</v>
      </c>
      <c r="C25" s="68" t="s">
        <v>79</v>
      </c>
      <c r="D25" s="69">
        <v>2</v>
      </c>
      <c r="E25" s="69">
        <v>26</v>
      </c>
      <c r="F25" s="69">
        <v>118</v>
      </c>
      <c r="G25" s="70">
        <v>0.08888888888888889</v>
      </c>
      <c r="H25" s="70">
        <v>0.044444444444444446</v>
      </c>
      <c r="I25" s="70">
        <v>0.13055555555555556</v>
      </c>
    </row>
    <row r="26" spans="1:9" ht="15" customHeight="1">
      <c r="A26" s="66" t="s">
        <v>123</v>
      </c>
      <c r="B26" s="67" t="s">
        <v>124</v>
      </c>
      <c r="C26" s="68" t="s">
        <v>110</v>
      </c>
      <c r="D26" s="69">
        <v>2</v>
      </c>
      <c r="E26" s="69">
        <v>22</v>
      </c>
      <c r="F26" s="69">
        <v>100</v>
      </c>
      <c r="G26" s="70">
        <v>0.08888888888888889</v>
      </c>
      <c r="H26" s="70">
        <v>0.044444444444444446</v>
      </c>
      <c r="I26" s="70">
        <v>0.08958333333333333</v>
      </c>
    </row>
    <row r="27" spans="1:9" ht="15" customHeight="1">
      <c r="A27" s="66" t="s">
        <v>125</v>
      </c>
      <c r="B27" s="67" t="s">
        <v>126</v>
      </c>
      <c r="C27" s="68" t="s">
        <v>127</v>
      </c>
      <c r="D27" s="69">
        <v>2</v>
      </c>
      <c r="E27" s="69">
        <v>20</v>
      </c>
      <c r="F27" s="69">
        <v>118</v>
      </c>
      <c r="G27" s="70">
        <v>0.08888888888888889</v>
      </c>
      <c r="H27" s="70">
        <v>0.044444444444444446</v>
      </c>
      <c r="I27" s="70">
        <v>0.08958333333333333</v>
      </c>
    </row>
    <row r="28" spans="1:9" ht="15" customHeight="1">
      <c r="A28" s="66" t="s">
        <v>128</v>
      </c>
      <c r="B28" s="67" t="s">
        <v>129</v>
      </c>
      <c r="C28" s="68" t="s">
        <v>130</v>
      </c>
      <c r="D28" s="69">
        <v>2</v>
      </c>
      <c r="E28" s="69">
        <v>12</v>
      </c>
      <c r="F28" s="69">
        <v>110</v>
      </c>
      <c r="G28" s="70">
        <v>0.08888888888888889</v>
      </c>
      <c r="H28" s="70">
        <v>0.044444444444444446</v>
      </c>
      <c r="I28" s="70">
        <v>0.1729166666666667</v>
      </c>
    </row>
    <row r="29" spans="1:9" ht="15" customHeight="1">
      <c r="A29" s="66" t="s">
        <v>131</v>
      </c>
      <c r="B29" s="67" t="s">
        <v>132</v>
      </c>
      <c r="C29" s="68" t="s">
        <v>132</v>
      </c>
      <c r="D29" s="69">
        <v>0</v>
      </c>
      <c r="E29" s="69">
        <v>18</v>
      </c>
      <c r="F29" s="69">
        <v>88</v>
      </c>
      <c r="G29" s="70">
        <v>0.006944444444444444</v>
      </c>
      <c r="H29" s="70">
        <v>0.003472222222222222</v>
      </c>
      <c r="I29" s="70">
        <v>0.2152777777777778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49"/>
  <sheetViews>
    <sheetView zoomScalePageLayoutView="0" workbookViewId="0" topLeftCell="A7">
      <selection activeCell="H32" sqref="H32"/>
    </sheetView>
  </sheetViews>
  <sheetFormatPr defaultColWidth="9.33203125" defaultRowHeight="11.25"/>
  <cols>
    <col min="2" max="2" width="29.5" style="0" customWidth="1"/>
    <col min="3" max="3" width="33.16015625" style="0" customWidth="1"/>
  </cols>
  <sheetData>
    <row r="1" spans="1:4" ht="11.25">
      <c r="A1" s="65">
        <v>1</v>
      </c>
      <c r="B1" s="65" t="s">
        <v>133</v>
      </c>
      <c r="C1" s="65" t="s">
        <v>134</v>
      </c>
      <c r="D1" s="65"/>
    </row>
    <row r="2" spans="1:4" ht="15" customHeight="1">
      <c r="A2" s="66">
        <v>1</v>
      </c>
      <c r="B2" s="67" t="s">
        <v>45</v>
      </c>
      <c r="C2" s="67" t="s">
        <v>68</v>
      </c>
      <c r="D2" s="70">
        <v>0.08333333333333333</v>
      </c>
    </row>
    <row r="3" spans="1:4" ht="15" customHeight="1">
      <c r="A3" s="66">
        <v>2</v>
      </c>
      <c r="B3" s="67" t="s">
        <v>44</v>
      </c>
      <c r="C3" s="67" t="s">
        <v>62</v>
      </c>
      <c r="D3" s="70">
        <v>0.08333333333333333</v>
      </c>
    </row>
    <row r="4" spans="1:4" ht="15" customHeight="1">
      <c r="A4" s="66">
        <v>3</v>
      </c>
      <c r="B4" s="67" t="s">
        <v>75</v>
      </c>
      <c r="C4" s="67" t="s">
        <v>78</v>
      </c>
      <c r="D4" s="70">
        <v>0.08402777777777777</v>
      </c>
    </row>
    <row r="5" spans="1:4" ht="15" customHeight="1">
      <c r="A5" s="66">
        <v>4</v>
      </c>
      <c r="B5" s="67" t="s">
        <v>70</v>
      </c>
      <c r="C5" s="67" t="s">
        <v>72</v>
      </c>
      <c r="D5" s="70">
        <v>0.04305555555555556</v>
      </c>
    </row>
    <row r="6" spans="1:4" ht="15" customHeight="1">
      <c r="A6" s="66">
        <v>5</v>
      </c>
      <c r="B6" s="67" t="s">
        <v>65</v>
      </c>
      <c r="C6" s="67" t="s">
        <v>89</v>
      </c>
      <c r="D6" s="70">
        <v>0.08402777777777777</v>
      </c>
    </row>
    <row r="7" spans="1:4" ht="15" customHeight="1">
      <c r="A7" s="66">
        <v>6</v>
      </c>
      <c r="B7" s="67" t="s">
        <v>84</v>
      </c>
      <c r="C7" s="67" t="s">
        <v>47</v>
      </c>
      <c r="D7" s="70">
        <v>0.001388888888888889</v>
      </c>
    </row>
    <row r="8" spans="1:4" ht="15" customHeight="1">
      <c r="A8" s="66">
        <v>7</v>
      </c>
      <c r="B8" s="67" t="s">
        <v>87</v>
      </c>
      <c r="C8" s="67" t="s">
        <v>91</v>
      </c>
      <c r="D8" s="70">
        <v>0.08333333333333333</v>
      </c>
    </row>
    <row r="9" spans="1:4" ht="15" customHeight="1">
      <c r="A9" s="66">
        <v>8</v>
      </c>
      <c r="B9" s="67" t="s">
        <v>81</v>
      </c>
      <c r="C9" s="67" t="s">
        <v>46</v>
      </c>
      <c r="D9" s="70">
        <v>0.001388888888888889</v>
      </c>
    </row>
    <row r="10" spans="1:4" ht="15" customHeight="1">
      <c r="A10" s="68"/>
      <c r="B10" s="68"/>
      <c r="C10" s="68"/>
      <c r="D10" s="68"/>
    </row>
    <row r="11" spans="1:4" ht="15" customHeight="1">
      <c r="A11" s="65">
        <v>2</v>
      </c>
      <c r="B11" s="65" t="s">
        <v>133</v>
      </c>
      <c r="C11" s="65" t="s">
        <v>134</v>
      </c>
      <c r="D11" s="65"/>
    </row>
    <row r="12" spans="1:4" ht="15" customHeight="1">
      <c r="A12" s="66">
        <v>9</v>
      </c>
      <c r="B12" s="67" t="s">
        <v>44</v>
      </c>
      <c r="C12" s="67" t="s">
        <v>87</v>
      </c>
      <c r="D12" s="70">
        <v>0.08333333333333333</v>
      </c>
    </row>
    <row r="13" spans="1:4" ht="15" customHeight="1">
      <c r="A13" s="66">
        <v>10</v>
      </c>
      <c r="B13" s="67" t="s">
        <v>46</v>
      </c>
      <c r="C13" s="67" t="s">
        <v>72</v>
      </c>
      <c r="D13" s="70">
        <v>0.08333333333333333</v>
      </c>
    </row>
    <row r="14" spans="1:4" ht="15" customHeight="1">
      <c r="A14" s="66">
        <v>11</v>
      </c>
      <c r="B14" s="67" t="s">
        <v>65</v>
      </c>
      <c r="C14" s="67" t="s">
        <v>47</v>
      </c>
      <c r="D14" s="70">
        <v>0.04305555555555556</v>
      </c>
    </row>
    <row r="15" spans="1:4" ht="15" customHeight="1">
      <c r="A15" s="66">
        <v>12</v>
      </c>
      <c r="B15" s="67" t="s">
        <v>45</v>
      </c>
      <c r="C15" s="67" t="s">
        <v>75</v>
      </c>
      <c r="D15" s="70">
        <v>0.08333333333333333</v>
      </c>
    </row>
    <row r="16" spans="1:4" ht="15" customHeight="1">
      <c r="A16" s="66">
        <v>13</v>
      </c>
      <c r="B16" s="67" t="s">
        <v>91</v>
      </c>
      <c r="C16" s="67" t="s">
        <v>84</v>
      </c>
      <c r="D16" s="70">
        <v>0.001388888888888889</v>
      </c>
    </row>
    <row r="17" spans="1:4" ht="15" customHeight="1">
      <c r="A17" s="66">
        <v>14</v>
      </c>
      <c r="B17" s="67" t="s">
        <v>78</v>
      </c>
      <c r="C17" s="67" t="s">
        <v>81</v>
      </c>
      <c r="D17" s="70">
        <v>0.08402777777777777</v>
      </c>
    </row>
    <row r="18" spans="1:4" ht="15" customHeight="1">
      <c r="A18" s="66">
        <v>15</v>
      </c>
      <c r="B18" s="67" t="s">
        <v>62</v>
      </c>
      <c r="C18" s="67" t="s">
        <v>68</v>
      </c>
      <c r="D18" s="70">
        <v>0.08333333333333333</v>
      </c>
    </row>
    <row r="19" spans="1:4" ht="15" customHeight="1">
      <c r="A19" s="66">
        <v>16</v>
      </c>
      <c r="B19" s="67" t="s">
        <v>70</v>
      </c>
      <c r="C19" s="67" t="s">
        <v>89</v>
      </c>
      <c r="D19" s="70">
        <v>0.08402777777777777</v>
      </c>
    </row>
    <row r="20" spans="1:4" ht="15" customHeight="1">
      <c r="A20" s="68"/>
      <c r="B20" s="68"/>
      <c r="C20" s="68"/>
      <c r="D20" s="68"/>
    </row>
    <row r="21" spans="1:4" ht="15" customHeight="1">
      <c r="A21" s="65">
        <v>3</v>
      </c>
      <c r="B21" s="65" t="s">
        <v>133</v>
      </c>
      <c r="C21" s="65" t="s">
        <v>134</v>
      </c>
      <c r="D21" s="65"/>
    </row>
    <row r="22" spans="1:4" ht="15" customHeight="1">
      <c r="A22" s="66">
        <v>17</v>
      </c>
      <c r="B22" s="67" t="s">
        <v>47</v>
      </c>
      <c r="C22" s="67" t="s">
        <v>45</v>
      </c>
      <c r="D22" s="70">
        <v>0.001388888888888889</v>
      </c>
    </row>
    <row r="23" spans="1:4" ht="15" customHeight="1">
      <c r="A23" s="66">
        <v>18</v>
      </c>
      <c r="B23" s="67" t="s">
        <v>44</v>
      </c>
      <c r="C23" s="67" t="s">
        <v>46</v>
      </c>
      <c r="D23" s="70">
        <v>0.08402777777777777</v>
      </c>
    </row>
    <row r="24" spans="1:4" ht="15" customHeight="1">
      <c r="A24" s="66">
        <v>19</v>
      </c>
      <c r="B24" s="67" t="s">
        <v>70</v>
      </c>
      <c r="C24" s="67" t="s">
        <v>65</v>
      </c>
      <c r="D24" s="70">
        <v>0.04305555555555556</v>
      </c>
    </row>
    <row r="25" spans="1:4" ht="15" customHeight="1">
      <c r="A25" s="66">
        <v>20</v>
      </c>
      <c r="B25" s="67" t="s">
        <v>78</v>
      </c>
      <c r="C25" s="67" t="s">
        <v>84</v>
      </c>
      <c r="D25" s="70">
        <v>0.08333333333333333</v>
      </c>
    </row>
    <row r="26" spans="1:4" ht="15" customHeight="1">
      <c r="A26" s="66">
        <v>21</v>
      </c>
      <c r="B26" s="67" t="s">
        <v>62</v>
      </c>
      <c r="C26" s="67" t="s">
        <v>72</v>
      </c>
      <c r="D26" s="70">
        <v>0.08402777777777777</v>
      </c>
    </row>
    <row r="27" spans="1:4" ht="15" customHeight="1">
      <c r="A27" s="66">
        <v>22</v>
      </c>
      <c r="B27" s="67" t="s">
        <v>75</v>
      </c>
      <c r="C27" s="67" t="s">
        <v>87</v>
      </c>
      <c r="D27" s="70">
        <v>0.08333333333333333</v>
      </c>
    </row>
    <row r="28" spans="1:4" ht="15" customHeight="1">
      <c r="A28" s="66">
        <v>23</v>
      </c>
      <c r="B28" s="67" t="s">
        <v>81</v>
      </c>
      <c r="C28" s="67" t="s">
        <v>68</v>
      </c>
      <c r="D28" s="70">
        <v>0.001388888888888889</v>
      </c>
    </row>
    <row r="29" spans="1:4" ht="15" customHeight="1">
      <c r="A29" s="66">
        <v>24</v>
      </c>
      <c r="B29" s="67" t="s">
        <v>89</v>
      </c>
      <c r="C29" s="67" t="s">
        <v>91</v>
      </c>
      <c r="D29" s="70">
        <v>0.08333333333333333</v>
      </c>
    </row>
    <row r="30" spans="1:4" ht="15" customHeight="1">
      <c r="A30" s="68"/>
      <c r="B30" s="68"/>
      <c r="C30" s="68"/>
      <c r="D30" s="68"/>
    </row>
    <row r="31" spans="1:4" ht="15" customHeight="1">
      <c r="A31" s="65">
        <v>4</v>
      </c>
      <c r="B31" s="65" t="s">
        <v>133</v>
      </c>
      <c r="C31" s="65" t="s">
        <v>134</v>
      </c>
      <c r="D31" s="65"/>
    </row>
    <row r="32" spans="1:4" ht="15" customHeight="1">
      <c r="A32" s="66">
        <v>25</v>
      </c>
      <c r="B32" s="67" t="s">
        <v>45</v>
      </c>
      <c r="C32" s="67" t="s">
        <v>44</v>
      </c>
      <c r="D32" s="70">
        <v>0.04305555555555556</v>
      </c>
    </row>
    <row r="33" spans="1:4" ht="15" customHeight="1">
      <c r="A33" s="66">
        <v>26</v>
      </c>
      <c r="B33" s="67" t="s">
        <v>65</v>
      </c>
      <c r="C33" s="67" t="s">
        <v>78</v>
      </c>
      <c r="D33" s="70">
        <v>0.08333333333333333</v>
      </c>
    </row>
    <row r="34" spans="1:4" ht="15" customHeight="1">
      <c r="A34" s="66">
        <v>27</v>
      </c>
      <c r="B34" s="67" t="s">
        <v>46</v>
      </c>
      <c r="C34" s="67" t="s">
        <v>62</v>
      </c>
      <c r="D34" s="70">
        <v>0.08333333333333333</v>
      </c>
    </row>
    <row r="35" spans="1:4" ht="15" customHeight="1">
      <c r="A35" s="66">
        <v>28</v>
      </c>
      <c r="B35" s="67" t="s">
        <v>75</v>
      </c>
      <c r="C35" s="67" t="s">
        <v>47</v>
      </c>
      <c r="D35" s="70">
        <v>0.04305555555555556</v>
      </c>
    </row>
    <row r="36" spans="1:4" ht="15" customHeight="1">
      <c r="A36" s="66">
        <v>29</v>
      </c>
      <c r="B36" s="67" t="s">
        <v>68</v>
      </c>
      <c r="C36" s="67" t="s">
        <v>84</v>
      </c>
      <c r="D36" s="70">
        <v>0.08402777777777777</v>
      </c>
    </row>
    <row r="37" spans="1:4" ht="15" customHeight="1">
      <c r="A37" s="66">
        <v>30</v>
      </c>
      <c r="B37" s="67" t="s">
        <v>89</v>
      </c>
      <c r="C37" s="67" t="s">
        <v>72</v>
      </c>
      <c r="D37" s="70">
        <v>0.001388888888888889</v>
      </c>
    </row>
    <row r="38" spans="1:4" ht="15" customHeight="1">
      <c r="A38" s="66">
        <v>31</v>
      </c>
      <c r="B38" s="67" t="s">
        <v>87</v>
      </c>
      <c r="C38" s="67" t="s">
        <v>70</v>
      </c>
      <c r="D38" s="70">
        <v>0.001388888888888889</v>
      </c>
    </row>
    <row r="39" spans="1:4" ht="15" customHeight="1">
      <c r="A39" s="66">
        <v>32</v>
      </c>
      <c r="B39" s="67" t="s">
        <v>91</v>
      </c>
      <c r="C39" s="67" t="s">
        <v>81</v>
      </c>
      <c r="D39" s="70">
        <v>0.04305555555555556</v>
      </c>
    </row>
    <row r="40" spans="1:4" ht="15" customHeight="1">
      <c r="A40" s="68"/>
      <c r="B40" s="68"/>
      <c r="C40" s="68"/>
      <c r="D40" s="68"/>
    </row>
    <row r="41" spans="1:4" ht="15" customHeight="1">
      <c r="A41" s="65">
        <v>5</v>
      </c>
      <c r="B41" s="65" t="s">
        <v>133</v>
      </c>
      <c r="C41" s="65" t="s">
        <v>134</v>
      </c>
      <c r="D41" s="65"/>
    </row>
    <row r="42" spans="1:4" ht="15" customHeight="1">
      <c r="A42" s="66">
        <v>33</v>
      </c>
      <c r="B42" s="67" t="s">
        <v>44</v>
      </c>
      <c r="C42" s="67" t="s">
        <v>65</v>
      </c>
      <c r="D42" s="70">
        <v>0.08402777777777777</v>
      </c>
    </row>
    <row r="43" spans="1:4" ht="15" customHeight="1">
      <c r="A43" s="66">
        <v>34</v>
      </c>
      <c r="B43" s="67" t="s">
        <v>47</v>
      </c>
      <c r="C43" s="67" t="s">
        <v>46</v>
      </c>
      <c r="D43" s="70">
        <v>0.001388888888888889</v>
      </c>
    </row>
    <row r="44" spans="1:4" ht="15" customHeight="1">
      <c r="A44" s="66">
        <v>35</v>
      </c>
      <c r="B44" s="67" t="s">
        <v>45</v>
      </c>
      <c r="C44" s="67" t="s">
        <v>72</v>
      </c>
      <c r="D44" s="70">
        <v>0.08333333333333333</v>
      </c>
    </row>
    <row r="45" spans="1:4" ht="15" customHeight="1">
      <c r="A45" s="66">
        <v>36</v>
      </c>
      <c r="B45" s="67" t="s">
        <v>68</v>
      </c>
      <c r="C45" s="67" t="s">
        <v>78</v>
      </c>
      <c r="D45" s="70">
        <v>0.08402777777777777</v>
      </c>
    </row>
    <row r="46" spans="1:4" ht="15" customHeight="1">
      <c r="A46" s="66">
        <v>37</v>
      </c>
      <c r="B46" s="67" t="s">
        <v>70</v>
      </c>
      <c r="C46" s="67" t="s">
        <v>75</v>
      </c>
      <c r="D46" s="70">
        <v>0.08333333333333333</v>
      </c>
    </row>
    <row r="47" spans="1:4" ht="15" customHeight="1">
      <c r="A47" s="66">
        <v>38</v>
      </c>
      <c r="B47" s="67" t="s">
        <v>62</v>
      </c>
      <c r="C47" s="67" t="s">
        <v>91</v>
      </c>
      <c r="D47" s="70">
        <v>0.08402777777777777</v>
      </c>
    </row>
    <row r="48" spans="1:4" ht="15" customHeight="1">
      <c r="A48" s="66">
        <v>39</v>
      </c>
      <c r="B48" s="67" t="s">
        <v>81</v>
      </c>
      <c r="C48" s="67" t="s">
        <v>89</v>
      </c>
      <c r="D48" s="70">
        <v>0.08402777777777777</v>
      </c>
    </row>
    <row r="49" spans="1:4" ht="15" customHeight="1">
      <c r="A49" s="66">
        <v>40</v>
      </c>
      <c r="B49" s="67" t="s">
        <v>87</v>
      </c>
      <c r="C49" s="67" t="s">
        <v>84</v>
      </c>
      <c r="D49" s="70">
        <v>0.001388888888888889</v>
      </c>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79"/>
  <sheetViews>
    <sheetView zoomScalePageLayoutView="0" workbookViewId="0" topLeftCell="A1">
      <selection activeCell="I14" sqref="I14"/>
    </sheetView>
  </sheetViews>
  <sheetFormatPr defaultColWidth="9.33203125" defaultRowHeight="11.25"/>
  <cols>
    <col min="2" max="2" width="31.83203125" style="0" customWidth="1"/>
    <col min="3" max="3" width="33.33203125" style="0" customWidth="1"/>
  </cols>
  <sheetData>
    <row r="1" spans="1:4" ht="11.25">
      <c r="A1" s="65">
        <v>1</v>
      </c>
      <c r="B1" s="65" t="s">
        <v>133</v>
      </c>
      <c r="C1" s="65" t="s">
        <v>134</v>
      </c>
      <c r="D1" s="65"/>
    </row>
    <row r="2" spans="1:4" ht="15" customHeight="1">
      <c r="A2" s="66">
        <v>1</v>
      </c>
      <c r="B2" s="67" t="s">
        <v>36</v>
      </c>
      <c r="C2" s="67" t="s">
        <v>109</v>
      </c>
      <c r="D2" s="70">
        <v>0.08333333333333333</v>
      </c>
    </row>
    <row r="3" spans="1:4" ht="15" customHeight="1">
      <c r="A3" s="66">
        <v>2</v>
      </c>
      <c r="B3" s="67" t="s">
        <v>39</v>
      </c>
      <c r="C3" s="67" t="s">
        <v>114</v>
      </c>
      <c r="D3" s="70">
        <v>0.08402777777777777</v>
      </c>
    </row>
    <row r="4" spans="1:4" ht="15" customHeight="1">
      <c r="A4" s="66">
        <v>3</v>
      </c>
      <c r="B4" s="67" t="s">
        <v>100</v>
      </c>
      <c r="C4" s="67" t="s">
        <v>37</v>
      </c>
      <c r="D4" s="70">
        <v>0.001388888888888889</v>
      </c>
    </row>
    <row r="5" spans="1:4" ht="15" customHeight="1">
      <c r="A5" s="66">
        <v>4</v>
      </c>
      <c r="B5" s="67" t="s">
        <v>43</v>
      </c>
      <c r="C5" s="67" t="s">
        <v>112</v>
      </c>
      <c r="D5" s="70">
        <v>0.08333333333333333</v>
      </c>
    </row>
    <row r="6" spans="1:4" ht="15" customHeight="1">
      <c r="A6" s="66">
        <v>5</v>
      </c>
      <c r="B6" s="67" t="s">
        <v>104</v>
      </c>
      <c r="C6" s="67" t="s">
        <v>107</v>
      </c>
      <c r="D6" s="70">
        <v>0.04305555555555556</v>
      </c>
    </row>
    <row r="7" spans="1:4" ht="15" customHeight="1">
      <c r="A7" s="66">
        <v>6</v>
      </c>
      <c r="B7" s="67" t="s">
        <v>99</v>
      </c>
      <c r="C7" s="67" t="s">
        <v>98</v>
      </c>
      <c r="D7" s="70">
        <v>0.04305555555555556</v>
      </c>
    </row>
    <row r="8" spans="1:4" ht="15" customHeight="1">
      <c r="A8" s="66">
        <v>7</v>
      </c>
      <c r="B8" s="67" t="s">
        <v>40</v>
      </c>
      <c r="C8" s="67" t="s">
        <v>126</v>
      </c>
      <c r="D8" s="70">
        <v>0.08333333333333333</v>
      </c>
    </row>
    <row r="9" spans="1:4" ht="15" customHeight="1">
      <c r="A9" s="66">
        <v>8</v>
      </c>
      <c r="B9" s="67" t="s">
        <v>122</v>
      </c>
      <c r="C9" s="67" t="s">
        <v>38</v>
      </c>
      <c r="D9" s="70">
        <v>0.001388888888888889</v>
      </c>
    </row>
    <row r="10" spans="1:4" ht="15" customHeight="1">
      <c r="A10" s="66">
        <v>9</v>
      </c>
      <c r="B10" s="67" t="s">
        <v>42</v>
      </c>
      <c r="C10" s="67" t="s">
        <v>105</v>
      </c>
      <c r="D10" s="70">
        <v>0.08333333333333333</v>
      </c>
    </row>
    <row r="11" spans="1:4" ht="15" customHeight="1">
      <c r="A11" s="66">
        <v>10</v>
      </c>
      <c r="B11" s="67" t="s">
        <v>116</v>
      </c>
      <c r="C11" s="67" t="s">
        <v>124</v>
      </c>
      <c r="D11" s="70">
        <v>0.08333333333333333</v>
      </c>
    </row>
    <row r="12" spans="1:4" ht="15" customHeight="1">
      <c r="A12" s="66">
        <v>11</v>
      </c>
      <c r="B12" s="67" t="s">
        <v>103</v>
      </c>
      <c r="C12" s="67" t="s">
        <v>97</v>
      </c>
      <c r="D12" s="70">
        <v>0.04305555555555556</v>
      </c>
    </row>
    <row r="13" spans="1:4" ht="15" customHeight="1">
      <c r="A13" s="66">
        <v>12</v>
      </c>
      <c r="B13" s="67" t="s">
        <v>129</v>
      </c>
      <c r="C13" s="67" t="s">
        <v>120</v>
      </c>
      <c r="D13" s="70">
        <v>0.001388888888888889</v>
      </c>
    </row>
    <row r="14" spans="1:4" ht="15" customHeight="1">
      <c r="A14" s="66">
        <v>13</v>
      </c>
      <c r="B14" s="67" t="s">
        <v>101</v>
      </c>
      <c r="C14" s="67" t="s">
        <v>41</v>
      </c>
      <c r="D14" s="70">
        <v>0.04305555555555556</v>
      </c>
    </row>
    <row r="15" spans="1:4" ht="15" customHeight="1">
      <c r="A15" s="66">
        <v>14</v>
      </c>
      <c r="B15" s="67" t="s">
        <v>132</v>
      </c>
      <c r="C15" s="67" t="s">
        <v>118</v>
      </c>
      <c r="D15" s="70">
        <v>0.04305555555555556</v>
      </c>
    </row>
    <row r="16" spans="1:4" ht="15" customHeight="1">
      <c r="A16" s="68"/>
      <c r="B16" s="68"/>
      <c r="C16" s="68"/>
      <c r="D16" s="68"/>
    </row>
    <row r="17" spans="1:4" ht="15" customHeight="1">
      <c r="A17" s="65">
        <v>2</v>
      </c>
      <c r="B17" s="65" t="s">
        <v>133</v>
      </c>
      <c r="C17" s="65" t="s">
        <v>134</v>
      </c>
      <c r="D17" s="65"/>
    </row>
    <row r="18" spans="1:4" ht="15" customHeight="1">
      <c r="A18" s="66">
        <v>15</v>
      </c>
      <c r="B18" s="67" t="s">
        <v>41</v>
      </c>
      <c r="C18" s="67" t="s">
        <v>39</v>
      </c>
      <c r="D18" s="70">
        <v>0.08333333333333333</v>
      </c>
    </row>
    <row r="19" spans="1:4" ht="15" customHeight="1">
      <c r="A19" s="66">
        <v>16</v>
      </c>
      <c r="B19" s="67" t="s">
        <v>42</v>
      </c>
      <c r="C19" s="67" t="s">
        <v>107</v>
      </c>
      <c r="D19" s="70">
        <v>0.08333333333333333</v>
      </c>
    </row>
    <row r="20" spans="1:4" ht="15" customHeight="1">
      <c r="A20" s="66">
        <v>17</v>
      </c>
      <c r="B20" s="67" t="s">
        <v>98</v>
      </c>
      <c r="C20" s="67" t="s">
        <v>97</v>
      </c>
      <c r="D20" s="70">
        <v>0.001388888888888889</v>
      </c>
    </row>
    <row r="21" spans="1:4" ht="15" customHeight="1">
      <c r="A21" s="66">
        <v>18</v>
      </c>
      <c r="B21" s="67" t="s">
        <v>118</v>
      </c>
      <c r="C21" s="67" t="s">
        <v>38</v>
      </c>
      <c r="D21" s="70">
        <v>0.001388888888888889</v>
      </c>
    </row>
    <row r="22" spans="1:4" ht="15" customHeight="1">
      <c r="A22" s="66">
        <v>19</v>
      </c>
      <c r="B22" s="67" t="s">
        <v>116</v>
      </c>
      <c r="C22" s="67" t="s">
        <v>37</v>
      </c>
      <c r="D22" s="70">
        <v>0.001388888888888889</v>
      </c>
    </row>
    <row r="23" spans="1:4" ht="15" customHeight="1">
      <c r="A23" s="66">
        <v>20</v>
      </c>
      <c r="B23" s="67" t="s">
        <v>40</v>
      </c>
      <c r="C23" s="67" t="s">
        <v>43</v>
      </c>
      <c r="D23" s="70">
        <v>0.04305555555555556</v>
      </c>
    </row>
    <row r="24" spans="1:4" ht="15" customHeight="1">
      <c r="A24" s="66">
        <v>21</v>
      </c>
      <c r="B24" s="67" t="s">
        <v>120</v>
      </c>
      <c r="C24" s="67" t="s">
        <v>36</v>
      </c>
      <c r="D24" s="70">
        <v>0.04305555555555556</v>
      </c>
    </row>
    <row r="25" spans="1:4" ht="15" customHeight="1">
      <c r="A25" s="66">
        <v>22</v>
      </c>
      <c r="B25" s="67" t="s">
        <v>124</v>
      </c>
      <c r="C25" s="67" t="s">
        <v>129</v>
      </c>
      <c r="D25" s="70">
        <v>0.08402777777777777</v>
      </c>
    </row>
    <row r="26" spans="1:4" ht="15" customHeight="1">
      <c r="A26" s="66">
        <v>23</v>
      </c>
      <c r="B26" s="67" t="s">
        <v>132</v>
      </c>
      <c r="C26" s="67" t="s">
        <v>112</v>
      </c>
      <c r="D26" s="70">
        <v>0.04305555555555556</v>
      </c>
    </row>
    <row r="27" spans="1:4" ht="15" customHeight="1">
      <c r="A27" s="66">
        <v>24</v>
      </c>
      <c r="B27" s="67" t="s">
        <v>101</v>
      </c>
      <c r="C27" s="67" t="s">
        <v>114</v>
      </c>
      <c r="D27" s="70">
        <v>0.08333333333333333</v>
      </c>
    </row>
    <row r="28" spans="1:4" ht="15" customHeight="1">
      <c r="A28" s="66">
        <v>25</v>
      </c>
      <c r="B28" s="67" t="s">
        <v>126</v>
      </c>
      <c r="C28" s="67" t="s">
        <v>109</v>
      </c>
      <c r="D28" s="70">
        <v>0.001388888888888889</v>
      </c>
    </row>
    <row r="29" spans="1:4" ht="15" customHeight="1">
      <c r="A29" s="66">
        <v>26</v>
      </c>
      <c r="B29" s="67" t="s">
        <v>122</v>
      </c>
      <c r="C29" s="67" t="s">
        <v>100</v>
      </c>
      <c r="D29" s="70">
        <v>0.001388888888888889</v>
      </c>
    </row>
    <row r="30" spans="1:4" ht="15" customHeight="1">
      <c r="A30" s="66">
        <v>27</v>
      </c>
      <c r="B30" s="67" t="s">
        <v>99</v>
      </c>
      <c r="C30" s="67" t="s">
        <v>103</v>
      </c>
      <c r="D30" s="70">
        <v>0.08402777777777777</v>
      </c>
    </row>
    <row r="31" spans="1:4" ht="15" customHeight="1">
      <c r="A31" s="66">
        <v>28</v>
      </c>
      <c r="B31" s="67" t="s">
        <v>104</v>
      </c>
      <c r="C31" s="67" t="s">
        <v>105</v>
      </c>
      <c r="D31" s="70">
        <v>0.001388888888888889</v>
      </c>
    </row>
    <row r="32" spans="1:4" ht="15" customHeight="1">
      <c r="A32" s="68"/>
      <c r="B32" s="68"/>
      <c r="C32" s="68"/>
      <c r="D32" s="68"/>
    </row>
    <row r="33" spans="1:4" ht="15" customHeight="1">
      <c r="A33" s="65">
        <v>3</v>
      </c>
      <c r="B33" s="65" t="s">
        <v>133</v>
      </c>
      <c r="C33" s="65" t="s">
        <v>134</v>
      </c>
      <c r="D33" s="65"/>
    </row>
    <row r="34" spans="1:4" ht="15" customHeight="1">
      <c r="A34" s="66">
        <v>29</v>
      </c>
      <c r="B34" s="67" t="s">
        <v>36</v>
      </c>
      <c r="C34" s="67" t="s">
        <v>42</v>
      </c>
      <c r="D34" s="70">
        <v>0.08402777777777777</v>
      </c>
    </row>
    <row r="35" spans="1:4" ht="15" customHeight="1">
      <c r="A35" s="66">
        <v>30</v>
      </c>
      <c r="B35" s="67" t="s">
        <v>41</v>
      </c>
      <c r="C35" s="67" t="s">
        <v>38</v>
      </c>
      <c r="D35" s="70">
        <v>0.001388888888888889</v>
      </c>
    </row>
    <row r="36" spans="1:4" ht="15" customHeight="1">
      <c r="A36" s="66">
        <v>31</v>
      </c>
      <c r="B36" s="67" t="s">
        <v>37</v>
      </c>
      <c r="C36" s="67" t="s">
        <v>97</v>
      </c>
      <c r="D36" s="70">
        <v>0.08333333333333333</v>
      </c>
    </row>
    <row r="37" spans="1:4" ht="15" customHeight="1">
      <c r="A37" s="66">
        <v>32</v>
      </c>
      <c r="B37" s="67" t="s">
        <v>43</v>
      </c>
      <c r="C37" s="67" t="s">
        <v>107</v>
      </c>
      <c r="D37" s="70">
        <v>0.08333333333333333</v>
      </c>
    </row>
    <row r="38" spans="1:4" ht="15" customHeight="1">
      <c r="A38" s="66">
        <v>33</v>
      </c>
      <c r="B38" s="67" t="s">
        <v>116</v>
      </c>
      <c r="C38" s="67" t="s">
        <v>99</v>
      </c>
      <c r="D38" s="70">
        <v>0.04305555555555556</v>
      </c>
    </row>
    <row r="39" spans="1:4" ht="15" customHeight="1">
      <c r="A39" s="66">
        <v>34</v>
      </c>
      <c r="B39" s="67" t="s">
        <v>124</v>
      </c>
      <c r="C39" s="67" t="s">
        <v>100</v>
      </c>
      <c r="D39" s="70">
        <v>0.001388888888888889</v>
      </c>
    </row>
    <row r="40" spans="1:4" ht="15" customHeight="1">
      <c r="A40" s="66">
        <v>35</v>
      </c>
      <c r="B40" s="67" t="s">
        <v>40</v>
      </c>
      <c r="C40" s="67" t="s">
        <v>109</v>
      </c>
      <c r="D40" s="70">
        <v>0.08333333333333333</v>
      </c>
    </row>
    <row r="41" spans="1:4" ht="15" customHeight="1">
      <c r="A41" s="66">
        <v>36</v>
      </c>
      <c r="B41" s="67" t="s">
        <v>112</v>
      </c>
      <c r="C41" s="67" t="s">
        <v>118</v>
      </c>
      <c r="D41" s="70">
        <v>0.08402777777777777</v>
      </c>
    </row>
    <row r="42" spans="1:4" ht="15" customHeight="1">
      <c r="A42" s="66">
        <v>37</v>
      </c>
      <c r="B42" s="67" t="s">
        <v>105</v>
      </c>
      <c r="C42" s="67" t="s">
        <v>39</v>
      </c>
      <c r="D42" s="70">
        <v>0.001388888888888889</v>
      </c>
    </row>
    <row r="43" spans="1:4" ht="15" customHeight="1">
      <c r="A43" s="66">
        <v>38</v>
      </c>
      <c r="B43" s="67" t="s">
        <v>98</v>
      </c>
      <c r="C43" s="67" t="s">
        <v>120</v>
      </c>
      <c r="D43" s="70">
        <v>0.08333333333333333</v>
      </c>
    </row>
    <row r="44" spans="1:4" ht="15" customHeight="1">
      <c r="A44" s="66">
        <v>39</v>
      </c>
      <c r="B44" s="67" t="s">
        <v>101</v>
      </c>
      <c r="C44" s="67" t="s">
        <v>122</v>
      </c>
      <c r="D44" s="70">
        <v>0.08333333333333333</v>
      </c>
    </row>
    <row r="45" spans="1:4" ht="15" customHeight="1">
      <c r="A45" s="66">
        <v>40</v>
      </c>
      <c r="B45" s="67" t="s">
        <v>129</v>
      </c>
      <c r="C45" s="67" t="s">
        <v>114</v>
      </c>
      <c r="D45" s="70">
        <v>0.04305555555555556</v>
      </c>
    </row>
    <row r="46" spans="1:4" ht="15" customHeight="1">
      <c r="A46" s="66">
        <v>41</v>
      </c>
      <c r="B46" s="67" t="s">
        <v>104</v>
      </c>
      <c r="C46" s="67" t="s">
        <v>132</v>
      </c>
      <c r="D46" s="70">
        <v>0.08402777777777777</v>
      </c>
    </row>
    <row r="47" spans="1:4" ht="15" customHeight="1">
      <c r="A47" s="66">
        <v>42</v>
      </c>
      <c r="B47" s="67" t="s">
        <v>103</v>
      </c>
      <c r="C47" s="67" t="s">
        <v>126</v>
      </c>
      <c r="D47" s="70">
        <v>0.08333333333333333</v>
      </c>
    </row>
    <row r="48" spans="1:4" ht="15" customHeight="1">
      <c r="A48" s="68"/>
      <c r="B48" s="68"/>
      <c r="C48" s="68"/>
      <c r="D48" s="68"/>
    </row>
    <row r="49" spans="1:4" ht="15" customHeight="1">
      <c r="A49" s="65">
        <v>4</v>
      </c>
      <c r="B49" s="65" t="s">
        <v>133</v>
      </c>
      <c r="C49" s="65" t="s">
        <v>134</v>
      </c>
      <c r="D49" s="65"/>
    </row>
    <row r="50" spans="1:4" ht="15" customHeight="1">
      <c r="A50" s="66">
        <v>43</v>
      </c>
      <c r="B50" s="67" t="s">
        <v>43</v>
      </c>
      <c r="C50" s="67" t="s">
        <v>37</v>
      </c>
      <c r="D50" s="70">
        <v>0.04305555555555556</v>
      </c>
    </row>
    <row r="51" spans="1:4" ht="15" customHeight="1">
      <c r="A51" s="66">
        <v>44</v>
      </c>
      <c r="B51" s="67" t="s">
        <v>38</v>
      </c>
      <c r="C51" s="67" t="s">
        <v>36</v>
      </c>
      <c r="D51" s="70">
        <v>0.001388888888888889</v>
      </c>
    </row>
    <row r="52" spans="1:4" ht="15" customHeight="1">
      <c r="A52" s="66">
        <v>45</v>
      </c>
      <c r="B52" s="67" t="s">
        <v>101</v>
      </c>
      <c r="C52" s="67" t="s">
        <v>100</v>
      </c>
      <c r="D52" s="70">
        <v>0.04305555555555556</v>
      </c>
    </row>
    <row r="53" spans="1:4" ht="15" customHeight="1">
      <c r="A53" s="66">
        <v>46</v>
      </c>
      <c r="B53" s="67" t="s">
        <v>41</v>
      </c>
      <c r="C53" s="67" t="s">
        <v>99</v>
      </c>
      <c r="D53" s="70">
        <v>0.08333333333333333</v>
      </c>
    </row>
    <row r="54" spans="1:4" ht="15" customHeight="1">
      <c r="A54" s="66">
        <v>47</v>
      </c>
      <c r="B54" s="67" t="s">
        <v>39</v>
      </c>
      <c r="C54" s="67" t="s">
        <v>112</v>
      </c>
      <c r="D54" s="70">
        <v>0.08333333333333333</v>
      </c>
    </row>
    <row r="55" spans="1:4" ht="15" customHeight="1">
      <c r="A55" s="66">
        <v>48</v>
      </c>
      <c r="B55" s="67" t="s">
        <v>42</v>
      </c>
      <c r="C55" s="67" t="s">
        <v>97</v>
      </c>
      <c r="D55" s="70">
        <v>0.08333333333333333</v>
      </c>
    </row>
    <row r="56" spans="1:4" ht="15" customHeight="1">
      <c r="A56" s="66">
        <v>49</v>
      </c>
      <c r="B56" s="67" t="s">
        <v>40</v>
      </c>
      <c r="C56" s="67" t="s">
        <v>98</v>
      </c>
      <c r="D56" s="70">
        <v>0.08333333333333333</v>
      </c>
    </row>
    <row r="57" spans="1:4" ht="15" customHeight="1">
      <c r="A57" s="66">
        <v>50</v>
      </c>
      <c r="B57" s="67" t="s">
        <v>107</v>
      </c>
      <c r="C57" s="67" t="s">
        <v>116</v>
      </c>
      <c r="D57" s="70">
        <v>0.08333333333333333</v>
      </c>
    </row>
    <row r="58" spans="1:4" ht="15" customHeight="1">
      <c r="A58" s="66">
        <v>51</v>
      </c>
      <c r="B58" s="67" t="s">
        <v>105</v>
      </c>
      <c r="C58" s="67" t="s">
        <v>118</v>
      </c>
      <c r="D58" s="70">
        <v>0.08402777777777777</v>
      </c>
    </row>
    <row r="59" spans="1:4" ht="15" customHeight="1">
      <c r="A59" s="66">
        <v>52</v>
      </c>
      <c r="B59" s="67" t="s">
        <v>103</v>
      </c>
      <c r="C59" s="67" t="s">
        <v>120</v>
      </c>
      <c r="D59" s="70">
        <v>0.08333333333333333</v>
      </c>
    </row>
    <row r="60" spans="1:4" ht="15" customHeight="1">
      <c r="A60" s="66">
        <v>53</v>
      </c>
      <c r="B60" s="67" t="s">
        <v>109</v>
      </c>
      <c r="C60" s="67" t="s">
        <v>124</v>
      </c>
      <c r="D60" s="70">
        <v>0.08333333333333333</v>
      </c>
    </row>
    <row r="61" spans="1:4" ht="15" customHeight="1">
      <c r="A61" s="66">
        <v>54</v>
      </c>
      <c r="B61" s="67" t="s">
        <v>104</v>
      </c>
      <c r="C61" s="67" t="s">
        <v>114</v>
      </c>
      <c r="D61" s="70">
        <v>0.08402777777777777</v>
      </c>
    </row>
    <row r="62" spans="1:4" ht="15" customHeight="1">
      <c r="A62" s="66">
        <v>55</v>
      </c>
      <c r="B62" s="67" t="s">
        <v>122</v>
      </c>
      <c r="C62" s="67" t="s">
        <v>126</v>
      </c>
      <c r="D62" s="70">
        <v>0.08333333333333333</v>
      </c>
    </row>
    <row r="63" spans="1:4" ht="15" customHeight="1">
      <c r="A63" s="66">
        <v>56</v>
      </c>
      <c r="B63" s="67" t="s">
        <v>129</v>
      </c>
      <c r="C63" s="67" t="s">
        <v>132</v>
      </c>
      <c r="D63" s="70">
        <v>0.08402777777777777</v>
      </c>
    </row>
    <row r="64" spans="1:4" ht="15" customHeight="1">
      <c r="A64" s="68"/>
      <c r="B64" s="68"/>
      <c r="C64" s="68"/>
      <c r="D64" s="68"/>
    </row>
    <row r="65" spans="1:4" ht="15" customHeight="1">
      <c r="A65" s="65">
        <v>5</v>
      </c>
      <c r="B65" s="65" t="s">
        <v>133</v>
      </c>
      <c r="C65" s="65" t="s">
        <v>134</v>
      </c>
      <c r="D65" s="65"/>
    </row>
    <row r="66" spans="1:4" ht="15" customHeight="1">
      <c r="A66" s="66">
        <v>57</v>
      </c>
      <c r="B66" s="67" t="s">
        <v>36</v>
      </c>
      <c r="C66" s="67" t="s">
        <v>37</v>
      </c>
      <c r="D66" s="70">
        <v>0.08333333333333333</v>
      </c>
    </row>
    <row r="67" spans="1:4" ht="15" customHeight="1">
      <c r="A67" s="66">
        <v>58</v>
      </c>
      <c r="B67" s="67" t="s">
        <v>43</v>
      </c>
      <c r="C67" s="67" t="s">
        <v>39</v>
      </c>
      <c r="D67" s="70">
        <v>0.001388888888888889</v>
      </c>
    </row>
    <row r="68" spans="1:4" ht="15" customHeight="1">
      <c r="A68" s="66">
        <v>59</v>
      </c>
      <c r="B68" s="67" t="s">
        <v>38</v>
      </c>
      <c r="C68" s="67" t="s">
        <v>42</v>
      </c>
      <c r="D68" s="70">
        <v>0.08402777777777777</v>
      </c>
    </row>
    <row r="69" spans="1:4" ht="15" customHeight="1">
      <c r="A69" s="66">
        <v>60</v>
      </c>
      <c r="B69" s="67" t="s">
        <v>41</v>
      </c>
      <c r="C69" s="67" t="s">
        <v>40</v>
      </c>
      <c r="D69" s="70">
        <v>0.04305555555555556</v>
      </c>
    </row>
    <row r="70" spans="1:4" ht="15" customHeight="1">
      <c r="A70" s="66">
        <v>61</v>
      </c>
      <c r="B70" s="67" t="s">
        <v>100</v>
      </c>
      <c r="C70" s="67" t="s">
        <v>103</v>
      </c>
      <c r="D70" s="70">
        <v>0.04305555555555556</v>
      </c>
    </row>
    <row r="71" spans="1:4" ht="15" customHeight="1">
      <c r="A71" s="66">
        <v>62</v>
      </c>
      <c r="B71" s="67" t="s">
        <v>101</v>
      </c>
      <c r="C71" s="67" t="s">
        <v>107</v>
      </c>
      <c r="D71" s="70">
        <v>0.08333333333333333</v>
      </c>
    </row>
    <row r="72" spans="1:4" ht="15" customHeight="1">
      <c r="A72" s="66">
        <v>63</v>
      </c>
      <c r="B72" s="67" t="s">
        <v>112</v>
      </c>
      <c r="C72" s="67" t="s">
        <v>99</v>
      </c>
      <c r="D72" s="70">
        <v>0.04305555555555556</v>
      </c>
    </row>
    <row r="73" spans="1:4" ht="15" customHeight="1">
      <c r="A73" s="66">
        <v>64</v>
      </c>
      <c r="B73" s="67" t="s">
        <v>98</v>
      </c>
      <c r="C73" s="67" t="s">
        <v>109</v>
      </c>
      <c r="D73" s="70">
        <v>0.08333333333333333</v>
      </c>
    </row>
    <row r="74" spans="1:4" ht="15" customHeight="1">
      <c r="A74" s="66">
        <v>65</v>
      </c>
      <c r="B74" s="67" t="s">
        <v>105</v>
      </c>
      <c r="C74" s="67" t="s">
        <v>97</v>
      </c>
      <c r="D74" s="70">
        <v>0.04305555555555556</v>
      </c>
    </row>
    <row r="75" spans="1:4" ht="15" customHeight="1">
      <c r="A75" s="66">
        <v>66</v>
      </c>
      <c r="B75" s="67" t="s">
        <v>104</v>
      </c>
      <c r="C75" s="67" t="s">
        <v>124</v>
      </c>
      <c r="D75" s="70">
        <v>0.08333333333333333</v>
      </c>
    </row>
    <row r="76" spans="1:4" ht="15" customHeight="1">
      <c r="A76" s="66">
        <v>67</v>
      </c>
      <c r="B76" s="67" t="s">
        <v>122</v>
      </c>
      <c r="C76" s="67" t="s">
        <v>114</v>
      </c>
      <c r="D76" s="70">
        <v>0.04305555555555556</v>
      </c>
    </row>
    <row r="77" spans="1:4" ht="15" customHeight="1">
      <c r="A77" s="66">
        <v>68</v>
      </c>
      <c r="B77" s="67" t="s">
        <v>118</v>
      </c>
      <c r="C77" s="67" t="s">
        <v>129</v>
      </c>
      <c r="D77" s="70">
        <v>0.08333333333333333</v>
      </c>
    </row>
    <row r="78" spans="1:4" ht="15" customHeight="1">
      <c r="A78" s="66">
        <v>69</v>
      </c>
      <c r="B78" s="67" t="s">
        <v>120</v>
      </c>
      <c r="C78" s="67" t="s">
        <v>116</v>
      </c>
      <c r="D78" s="70">
        <v>0.001388888888888889</v>
      </c>
    </row>
    <row r="79" spans="1:4" ht="15" customHeight="1">
      <c r="A79" s="66">
        <v>70</v>
      </c>
      <c r="B79" s="67" t="s">
        <v>126</v>
      </c>
      <c r="C79" s="67" t="s">
        <v>132</v>
      </c>
      <c r="D79" s="70">
        <v>0.08402777777777777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Claude STIRMEL</dc:creator>
  <cp:keywords/>
  <dc:description/>
  <cp:lastModifiedBy>Sony</cp:lastModifiedBy>
  <cp:lastPrinted>2012-03-11T13:22:38Z</cp:lastPrinted>
  <dcterms:created xsi:type="dcterms:W3CDTF">2010-09-25T23:48:06Z</dcterms:created>
  <dcterms:modified xsi:type="dcterms:W3CDTF">2012-03-12T16:41:22Z</dcterms:modified>
  <cp:category/>
  <cp:version/>
  <cp:contentType/>
  <cp:contentStatus/>
</cp:coreProperties>
</file>